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ЖКХ\Собрание 2021\Формы от 1.1 до 2.8\"/>
    </mc:Choice>
  </mc:AlternateContent>
  <bookViews>
    <workbookView xWindow="0" yWindow="0" windowWidth="28800" windowHeight="12435" activeTab="1"/>
  </bookViews>
  <sheets>
    <sheet name="Набережная" sheetId="1" r:id="rId1"/>
    <sheet name="Толстого" sheetId="2" r:id="rId2"/>
  </sheets>
  <externalReferences>
    <externalReference r:id="rId3"/>
  </externalReferences>
  <definedNames>
    <definedName name="_xlnm.Print_Area" localSheetId="0">Набережная!$A$1:$E$149</definedName>
    <definedName name="_xlnm.Print_Area" localSheetId="1">Толстого!$A$1:$D$162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2" l="1"/>
  <c r="D131" i="2"/>
  <c r="F119" i="2"/>
  <c r="D103" i="2"/>
  <c r="D100" i="2"/>
  <c r="D98" i="2"/>
  <c r="D95" i="2"/>
  <c r="D88" i="2"/>
  <c r="D83" i="2"/>
  <c r="D78" i="2"/>
  <c r="F73" i="2"/>
  <c r="D73" i="2"/>
  <c r="H70" i="2"/>
  <c r="F70" i="2"/>
  <c r="D68" i="2"/>
  <c r="F63" i="2"/>
  <c r="D63" i="2"/>
  <c r="D58" i="2"/>
  <c r="F53" i="2"/>
  <c r="D53" i="2"/>
  <c r="D48" i="2"/>
  <c r="D43" i="2"/>
  <c r="D38" i="2"/>
  <c r="H35" i="2"/>
  <c r="F35" i="2"/>
  <c r="G35" i="2" s="1"/>
  <c r="D33" i="2"/>
  <c r="H29" i="2"/>
  <c r="I17" i="2"/>
  <c r="D17" i="2"/>
  <c r="F15" i="2"/>
  <c r="G98" i="1" l="1"/>
  <c r="G88" i="1"/>
  <c r="E72" i="1"/>
  <c r="E68" i="1"/>
  <c r="E64" i="1"/>
  <c r="E60" i="1"/>
  <c r="E56" i="1"/>
  <c r="G52" i="1"/>
  <c r="E52" i="1"/>
  <c r="E50" i="1"/>
  <c r="E46" i="1"/>
  <c r="E42" i="1"/>
  <c r="G38" i="1"/>
  <c r="E38" i="1"/>
  <c r="I34" i="1"/>
  <c r="G34" i="1"/>
  <c r="E32" i="1"/>
  <c r="G18" i="1"/>
  <c r="E17" i="1"/>
  <c r="G14" i="1"/>
  <c r="E14" i="1"/>
  <c r="E13" i="1"/>
  <c r="G15" i="1" s="1"/>
  <c r="G16" i="1" l="1"/>
  <c r="I13" i="1"/>
  <c r="G13" i="1"/>
</calcChain>
</file>

<file path=xl/sharedStrings.xml><?xml version="1.0" encoding="utf-8"?>
<sst xmlns="http://schemas.openxmlformats.org/spreadsheetml/2006/main" count="898" uniqueCount="179">
  <si>
    <t xml:space="preserve">Форма 2.8. </t>
  </si>
  <si>
    <t>Отчет об исполнении управляющей организацией ООО «Дом-Сервис» договора управления за 2020 год по МКД Набережная, 44</t>
  </si>
  <si>
    <t>№ п/п</t>
  </si>
  <si>
    <t>Наименование параметра</t>
  </si>
  <si>
    <t>Единица измерения</t>
  </si>
  <si>
    <t>Наименование показателя</t>
  </si>
  <si>
    <t>Информация</t>
  </si>
  <si>
    <t>Дополнительное описание</t>
  </si>
  <si>
    <t>Дата заполнения/ внесения изменений</t>
  </si>
  <si>
    <t>Дата начала отчетного периода</t>
  </si>
  <si>
    <t>Дата конца отчетного периода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</si>
  <si>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</si>
  <si>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</si>
  <si>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</si>
  <si>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</si>
  <si>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</si>
  <si>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</si>
  <si>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</si>
  <si>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</si>
  <si>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</si>
  <si>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</si>
  <si>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</si>
  <si>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</si>
  <si>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</si>
  <si>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</si>
  <si>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</si>
  <si>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</si>
  <si>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</si>
  <si>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</si>
  <si>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</si>
  <si>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</si>
  <si>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</si>
  <si>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</si>
  <si>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</si>
  <si>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</si>
  <si>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</si>
  <si>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</si>
  <si>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</si>
  <si>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</si>
  <si>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и оказанные услуги по содержанию общего имущества и текущему ремонту</t>
  </si>
  <si>
    <t>1</t>
  </si>
  <si>
    <t>Наименование работ (услуг)</t>
  </si>
  <si>
    <t>-</t>
  </si>
  <si>
    <t xml:space="preserve">Услуги и работы по управлению домом </t>
  </si>
  <si>
    <t>Годовая фактическая стоимость работ (услуг)</t>
  </si>
  <si>
    <t>1.1</t>
  </si>
  <si>
    <t>Наименование работы (услуги), выполняемой в рамках указанного раздела работ (услуг)</t>
  </si>
  <si>
    <t>ФОТ АУП и страховые взносы, проведение общих собраний собственников помещений в МКД, взаимодействие с организациями по устранию аварий, делопроизводство, организация работ с населением,  подрядными организациями,  с ресурсоснабжающими организациями, прием населения и юридических лиц, переписка, ведение бухгалтерского и технического учета, отчетности, организация работ с органами надзора и контролирующими организациями, организация расчетов за жилищные услуги, ведение баз данных по оплате за содержание и ремонт жилья, содержание и обслуживание сайтов, программное обеспечение,  хранение и  обновление технической документации, подготовка паспортов готовности и актов осмотра,  съем показаний индивидуальных и общедомовых приборов учета и прочие услуги (в т.ч. коммунальные платежи, бухгалтерские программы, коммунальные платежи по содержанию офиса, бланки, канцелярские расходы, услуги почты,обслуживание, ремонт и замена оргтехники, услуги банка, обучение сотрудников, участие в конкурсах, обучающих семинарах, оплата госпошлин, налогов и сборов, штрафов)</t>
  </si>
  <si>
    <t>Периодичность выполнения работ (оказания услуг)</t>
  </si>
  <si>
    <t>ежемесячно</t>
  </si>
  <si>
    <t>руб./кв.м</t>
  </si>
  <si>
    <t>Стоимость на единицу измерения</t>
  </si>
  <si>
    <t>2</t>
  </si>
  <si>
    <t>Услуги и расходы по содержанию и обслуживанию конструктивных элементов, общедомового инженерного оборудования и коммуникаций, аварийно-диспетчерское обслуживание</t>
  </si>
  <si>
    <t>2.1</t>
  </si>
  <si>
    <t>Замена светильников и ламп в МОП в подъездах,подвалах, на территории МКД, текущий ремонт конструктивных элементов МКД, общедомового инженерного оборудования и коммуникаций</t>
  </si>
  <si>
    <t>2.2</t>
  </si>
  <si>
    <t>Очистка канализации и промывка труб ГВС и отопления</t>
  </si>
  <si>
    <t>По мере необходимости</t>
  </si>
  <si>
    <t>2.3</t>
  </si>
  <si>
    <t>Техническое, аварийно-диспетчерское обслуживание и текущий ремонт систем водоснабжения и электрических сетей, отопления, пожарной сигнализации, ВДГО, домофонной системы, пожарной сигнализации</t>
  </si>
  <si>
    <t>круглосуточно, ежемесячно</t>
  </si>
  <si>
    <t>2.4</t>
  </si>
  <si>
    <t>Работы, выполняемые в целях надлежащего содержания систем вентиляции и дымоудаления МКД</t>
  </si>
  <si>
    <t>3 раза в год согласно графика</t>
  </si>
  <si>
    <t>3</t>
  </si>
  <si>
    <t xml:space="preserve">Услуги по санитарному содержанию и благоустройству МКД </t>
  </si>
  <si>
    <t>3.1</t>
  </si>
  <si>
    <t>Уборка влажная и сухая подъездов, лестничных клеток, МОП. Влажная протирка подоконников, перил, шкафов электросчетчиков и слаботочных устройств, почтовых ящиков, дверных коробок, полотен дверей, доводчиков, мытье окон. Очистка от мусора урн. Промывка. Уборка контейнерной площадки. Дезинфекция контейнеров. Уборка придомовой территории, крылец, парковки, очистка от снега и наледи, покос травы, уход за зелеными насаждениями, покраска скамеек, люков, мангалов и проч.</t>
  </si>
  <si>
    <t>3.2</t>
  </si>
  <si>
    <t>Услуги спецтехники по вывозу снега и поливу, очистке канализации</t>
  </si>
  <si>
    <t>по мере необходимости</t>
  </si>
  <si>
    <t>3.4</t>
  </si>
  <si>
    <t>Текущий ремонт оборудование и благоустройство придомовой  территории МКД</t>
  </si>
  <si>
    <t>единоразово</t>
  </si>
  <si>
    <t>3.5</t>
  </si>
  <si>
    <t>Электроэнергия ОДН</t>
  </si>
  <si>
    <t>постоянно</t>
  </si>
  <si>
    <t>3.6</t>
  </si>
  <si>
    <t>Водоснабжение ОДН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</si>
  <si>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</si>
  <si>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</si>
  <si>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</si>
  <si>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</si>
  <si>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</si>
  <si>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</si>
  <si>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.</t>
  </si>
  <si>
    <t>Общая информация по предоставленным коммунальным услугам</t>
  </si>
  <si>
    <t>37.1</t>
  </si>
  <si>
    <t>Вид коммунальной услуги</t>
  </si>
  <si>
    <t>Водоснабжение и водоотведение</t>
  </si>
  <si>
    <t>38.1</t>
  </si>
  <si>
    <t>Куб.м</t>
  </si>
  <si>
    <t>39.1</t>
  </si>
  <si>
    <t>Общий объем потребления</t>
  </si>
  <si>
    <t>нат. показ.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</si>
  <si>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</si>
  <si>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</si>
  <si>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</si>
  <si>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</si>
  <si>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</si>
  <si>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</si>
  <si>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</si>
  <si>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</si>
  <si>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</si>
  <si>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</si>
  <si>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</si>
  <si>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</si>
  <si>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</si>
  <si>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</si>
  <si>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Электроэнергия (картиры)</t>
  </si>
  <si>
    <t>Квт/час</t>
  </si>
  <si>
    <t>Электроэнергия (отопление, подогрев ГВС)</t>
  </si>
  <si>
    <t>38.2</t>
  </si>
  <si>
    <t>39.2</t>
  </si>
  <si>
    <t>40.2</t>
  </si>
  <si>
    <t>41.2</t>
  </si>
  <si>
    <t>42.2</t>
  </si>
  <si>
    <t>43.2</t>
  </si>
  <si>
    <t>44.2</t>
  </si>
  <si>
    <t>45.2</t>
  </si>
  <si>
    <t>46.2</t>
  </si>
  <si>
    <t>37.3</t>
  </si>
  <si>
    <t>Газоснабжение</t>
  </si>
  <si>
    <t>38.3</t>
  </si>
  <si>
    <t>39.3</t>
  </si>
  <si>
    <t>40.3</t>
  </si>
  <si>
    <t>41.3</t>
  </si>
  <si>
    <t>42.3</t>
  </si>
  <si>
    <t>43.3</t>
  </si>
  <si>
    <t>44.3</t>
  </si>
  <si>
    <t>45.3</t>
  </si>
  <si>
    <t>46.3</t>
  </si>
  <si>
    <t>Информация о ведении претензионно-исковой работы в отношении потребителей-должников</t>
  </si>
  <si>
    <t>47.</t>
  </si>
  <si>
    <t>48.</t>
  </si>
  <si>
    <t>49.</t>
  </si>
  <si>
    <t>ед..</t>
  </si>
  <si>
    <t>50.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</si>
  <si>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</si>
  <si>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</si>
  <si>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</si>
  <si>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</si>
  <si>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</si>
  <si>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</si>
  <si>
    <t>Управляющая организация</t>
  </si>
  <si>
    <t>ООО "Дом-Сервис"</t>
  </si>
  <si>
    <t>Директор</t>
  </si>
  <si>
    <t>__________________ О.Я.Кузнецова</t>
  </si>
  <si>
    <t>Главный бухгалтер</t>
  </si>
  <si>
    <t>__________________ И.А.Капустина</t>
  </si>
  <si>
    <t>Форма 2.8</t>
  </si>
  <si>
    <t xml:space="preserve">Приложение №1 к Протоколу общего годового собрания собственников помещений в многоквартирном доме от "____" _________ 2021г. №1 
</t>
  </si>
  <si>
    <t>Отчет управляющей организации ООО «Дом-Сервис» об исполнении договора об управлении многоквартирным домом в 2020 году</t>
  </si>
  <si>
    <t xml:space="preserve">(по управлению, ремонту и содержанию общедомового имущества в местах общего пользования  в многоквартирном доме по адресу: Белгородская область, город Алексеевка, улица Толстого, дом 88, за 2020 год,  форма 2.8 , Приказ Министерства строительства и жилищно-коммунального хозяйства РФ от 22.12.2014 N 882/пр  882 пр). </t>
  </si>
  <si>
    <t>ежедневно</t>
  </si>
  <si>
    <t xml:space="preserve">Замена светильников и ламп в МОП в подъездах,подвалах, на территории МКД, установка плафонов на светильники </t>
  </si>
  <si>
    <t>Текущий ремонт инженерных сетей внутридомового инженерного оборудования (ремонт с-мы ГВС и отопления,сантехнические работы, замена прибора учета ГВС ОДН, прибора учета тепла ОДН,ремонт домофонной с-мы)</t>
  </si>
  <si>
    <t>Техническое, аварийно-диспетчерское обслуживание и текущий ремонт систем водоснабжения и электрических сетей, отопления и ГВС, ВДГО, теплового счетчика, домофонной системы</t>
  </si>
  <si>
    <t>4 раза в год согласно графика</t>
  </si>
  <si>
    <t>2.5</t>
  </si>
  <si>
    <t>Работы по текущему ремонту конструктивных элементов, несущих конструкций, МОП (полный ремонт 4 подъезда,частичная покраска цоколя фасадов, ремонт оконных отливов по фасаду дома, ремонт кровли, укрепление продухов на чердаке, ремонт крыши нежилого помещения)</t>
  </si>
  <si>
    <t>2.6</t>
  </si>
  <si>
    <t>Обеспечение пожарной безопасности</t>
  </si>
  <si>
    <t>Уборка влажная и сухая подъездов, лестничных клеток, МОП. Влажная протирка подоконников, перил, шкафов электросчетчиков и слаботочных устройств, почтовых ящиков, дверных коробок, полотен дверей, доводчиков, мытье окон. Очистка от мусора урн. Промывка. Уборка контейнерной площадки. Дезинфекция контейнеров. Уборка дворовой территории, крылец, парквки, очистка от снега и наледи, покос травы, уход з азелеными насаждениями, покраска скамеек, перил, ляд, разграничений парковочных мест, очистка подвала от мусора</t>
  </si>
  <si>
    <t>Замена камер видеонаблюдения (территория МКД)</t>
  </si>
  <si>
    <t>3.1 Заработная плата за благоустройство (уборка лестничных клеток, дворовой территории, покос травы, ремонт и покраска дворового оборудования, побелка бордюров и прочие)</t>
  </si>
  <si>
    <t>1 раз</t>
  </si>
  <si>
    <t>3.2 Страховые взносы (пенсионный фонд, медстрахование, ФСС)</t>
  </si>
  <si>
    <t>3.3 Текущий ремонт дворовой территории и оборудования (указать материалы, работы,услуги выполненные УК  и (или) подрядными организациями)</t>
  </si>
  <si>
    <t>3.3.1 Покраска скамеек, канализационных люков, урн, оборудования детской площадки, беседки, газопровода (от МКД до нежилого помещения), ремонт металлического забора, ремонт крылец 4, 2, 3 подъезды (работы выполнены УО)</t>
  </si>
  <si>
    <t>3.3</t>
  </si>
  <si>
    <t>Ремонт дорожного покрытия на придомовой территории МКД</t>
  </si>
  <si>
    <t>Услуги по предоставлению парковочных мест (аренда земельного участка)</t>
  </si>
  <si>
    <t>кв.м</t>
  </si>
  <si>
    <t>37.2</t>
  </si>
  <si>
    <t>Подогрев воды</t>
  </si>
  <si>
    <t>гкал</t>
  </si>
  <si>
    <t>Отопление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</si>
</sst>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justify"/>
    </xf>
    <xf numFmtId="0" fontId="0" fillId="0" borderId="1" xfId="0" applyBorder="1" applyAlignment="1">
      <alignment vertical="justify" wrapText="1"/>
    </xf>
    <xf numFmtId="0" fontId="0" fillId="0" borderId="1" xfId="0" applyBorder="1" applyAlignment="1">
      <alignment horizontal="center" vertical="justify" wrapText="1"/>
    </xf>
    <xf numFmtId="14" fontId="0" fillId="0" borderId="1" xfId="0" applyNumberFormat="1" applyFill="1" applyBorder="1" applyAlignment="1">
      <alignment horizontal="center" vertical="justify"/>
    </xf>
    <xf numFmtId="0" fontId="0" fillId="0" borderId="1" xfId="0" applyBorder="1" applyAlignment="1">
      <alignment vertical="justify"/>
    </xf>
    <xf numFmtId="0" fontId="0" fillId="0" borderId="0" xfId="0" applyAlignment="1">
      <alignment vertical="justify"/>
    </xf>
    <xf numFmtId="0" fontId="0" fillId="0" borderId="1" xfId="0" applyFill="1" applyBorder="1" applyAlignment="1">
      <alignment horizontal="center" vertical="justify"/>
    </xf>
    <xf numFmtId="4" fontId="0" fillId="0" borderId="1" xfId="0" applyNumberFormat="1" applyFill="1" applyBorder="1" applyAlignment="1">
      <alignment horizontal="center" vertical="justify"/>
    </xf>
    <xf numFmtId="4" fontId="0" fillId="0" borderId="0" xfId="0" applyNumberFormat="1" applyAlignment="1">
      <alignment vertical="justify"/>
    </xf>
    <xf numFmtId="4" fontId="0" fillId="0" borderId="0" xfId="0" applyNumberFormat="1" applyFill="1" applyAlignment="1">
      <alignment horizontal="center" vertical="justify"/>
    </xf>
    <xf numFmtId="4" fontId="5" fillId="0" borderId="2" xfId="1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 vertical="center"/>
    </xf>
    <xf numFmtId="3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 applyFill="1" applyAlignment="1">
      <alignment horizontal="righ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/>
    <xf numFmtId="0" fontId="1" fillId="0" borderId="6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vertical="center"/>
    </xf>
    <xf numFmtId="2" fontId="8" fillId="2" borderId="0" xfId="0" applyNumberFormat="1" applyFont="1" applyFill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2" fontId="14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2">
    <cellStyle name="Обычный" xfId="0" builtinId="0"/>
    <cellStyle name="Обычный_Форма 2.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6;&#1050;&#1061;/&#1057;&#1086;&#1073;&#1088;&#1072;&#1085;&#1080;&#1077;%202021/&#1058;&#1086;&#1083;&#1089;&#1090;&#1086;&#1075;&#1086;/&#1055;&#1088;&#1080;&#1083;&#1086;&#1078;&#1077;&#1085;&#1080;&#1077;%201%20&#1086;&#1090;&#1095;&#1077;&#1090;%20&#1058;&#1086;&#1083;&#1089;&#1090;&#1086;&#1075;&#1086;%2088%20&#1092;.2.8%20&#1079;&#1072;%2020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Форма 2.8 2020"/>
      <sheetName val="отчет о расход ден ср-в 2020"/>
      <sheetName val="отчет 2019"/>
    </sheetNames>
    <sheetDataSet>
      <sheetData sheetId="0"/>
      <sheetData sheetId="1">
        <row r="6">
          <cell r="B6">
            <v>48973.29</v>
          </cell>
        </row>
        <row r="7">
          <cell r="B7">
            <v>23419.83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view="pageBreakPreview" zoomScale="60" zoomScaleNormal="100" workbookViewId="0">
      <selection activeCell="E140" sqref="E140"/>
    </sheetView>
  </sheetViews>
  <sheetFormatPr defaultRowHeight="15" x14ac:dyDescent="0.25"/>
  <cols>
    <col min="1" max="1" width="6.85546875" style="4" customWidth="1"/>
    <col min="2" max="2" width="41.140625" customWidth="1"/>
    <col min="3" max="3" width="9.85546875" style="5" customWidth="1"/>
    <col min="4" max="4" width="42.28515625" hidden="1" customWidth="1"/>
    <col min="5" max="5" width="82.5703125" style="6" customWidth="1"/>
    <col min="6" max="6" width="9.5703125" customWidth="1"/>
    <col min="7" max="7" width="14.85546875" customWidth="1"/>
    <col min="9" max="9" width="13.7109375" bestFit="1" customWidth="1"/>
    <col min="11" max="11" width="16.7109375" customWidth="1"/>
  </cols>
  <sheetData>
    <row r="1" spans="1:11" ht="19.5" x14ac:dyDescent="0.3">
      <c r="A1" s="1" t="s">
        <v>0</v>
      </c>
      <c r="B1" s="1"/>
      <c r="C1" s="1"/>
      <c r="D1" s="1"/>
      <c r="E1" s="1"/>
      <c r="F1" s="1"/>
      <c r="G1">
        <v>5054.3999999999996</v>
      </c>
    </row>
    <row r="3" spans="1:11" ht="52.5" customHeight="1" x14ac:dyDescent="0.35">
      <c r="A3" s="2" t="s">
        <v>1</v>
      </c>
      <c r="B3" s="2"/>
      <c r="C3" s="2"/>
      <c r="D3" s="2"/>
      <c r="E3" s="2"/>
      <c r="F3" s="3"/>
    </row>
    <row r="4" spans="1:11" ht="27.75" customHeight="1" x14ac:dyDescent="0.25"/>
    <row r="5" spans="1:11" s="9" customFormat="1" ht="81" customHeight="1" x14ac:dyDescent="0.25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7" t="s">
        <v>7</v>
      </c>
    </row>
    <row r="6" spans="1:11" s="15" customFormat="1" x14ac:dyDescent="0.25">
      <c r="A6" s="10">
        <v>1</v>
      </c>
      <c r="B6" s="11" t="s">
        <v>8</v>
      </c>
      <c r="C6" s="12"/>
      <c r="D6" s="11" t="s">
        <v>8</v>
      </c>
      <c r="E6" s="13">
        <v>44281</v>
      </c>
      <c r="F6" s="14"/>
    </row>
    <row r="7" spans="1:11" s="15" customFormat="1" x14ac:dyDescent="0.25">
      <c r="A7" s="10">
        <v>2</v>
      </c>
      <c r="B7" s="11" t="s">
        <v>9</v>
      </c>
      <c r="C7" s="12"/>
      <c r="D7" s="11" t="s">
        <v>9</v>
      </c>
      <c r="E7" s="13">
        <v>43831</v>
      </c>
      <c r="F7" s="14"/>
    </row>
    <row r="8" spans="1:11" s="15" customFormat="1" x14ac:dyDescent="0.25">
      <c r="A8" s="10">
        <v>3</v>
      </c>
      <c r="B8" s="11" t="s">
        <v>10</v>
      </c>
      <c r="C8" s="12"/>
      <c r="D8" s="11" t="s">
        <v>10</v>
      </c>
      <c r="E8" s="13">
        <v>44196</v>
      </c>
      <c r="F8" s="14"/>
    </row>
    <row r="9" spans="1:11" s="15" customFormat="1" ht="30" x14ac:dyDescent="0.25">
      <c r="A9" s="10">
        <v>4</v>
      </c>
      <c r="B9" s="11" t="s">
        <v>11</v>
      </c>
      <c r="C9" s="12" t="s">
        <v>12</v>
      </c>
      <c r="D9" s="11" t="s">
        <v>11</v>
      </c>
      <c r="E9" s="16">
        <v>0</v>
      </c>
      <c r="F9" s="14"/>
    </row>
    <row r="10" spans="1:11" s="15" customFormat="1" ht="30" x14ac:dyDescent="0.25">
      <c r="A10" s="10">
        <v>5</v>
      </c>
      <c r="B10" s="11" t="s">
        <v>13</v>
      </c>
      <c r="C10" s="12" t="s">
        <v>12</v>
      </c>
      <c r="D10" s="11" t="s">
        <v>13</v>
      </c>
      <c r="E10" s="16">
        <v>0</v>
      </c>
      <c r="F10" s="14"/>
    </row>
    <row r="11" spans="1:11" s="15" customFormat="1" ht="30" x14ac:dyDescent="0.25">
      <c r="A11" s="10">
        <v>6</v>
      </c>
      <c r="B11" s="11" t="s">
        <v>14</v>
      </c>
      <c r="C11" s="12" t="s">
        <v>12</v>
      </c>
      <c r="D11" s="11" t="s">
        <v>14</v>
      </c>
      <c r="E11" s="17">
        <v>328524.46999999997</v>
      </c>
      <c r="F11" s="14"/>
    </row>
    <row r="12" spans="1:11" s="15" customFormat="1" ht="45" x14ac:dyDescent="0.25">
      <c r="A12" s="10">
        <v>7</v>
      </c>
      <c r="B12" s="11" t="s">
        <v>15</v>
      </c>
      <c r="C12" s="12" t="s">
        <v>12</v>
      </c>
      <c r="D12" s="11" t="s">
        <v>16</v>
      </c>
      <c r="E12" s="17">
        <v>2335132.7999999998</v>
      </c>
      <c r="F12" s="14"/>
      <c r="G12" s="15">
        <v>2335132.7999999998</v>
      </c>
    </row>
    <row r="13" spans="1:11" s="15" customFormat="1" x14ac:dyDescent="0.25">
      <c r="A13" s="10">
        <v>8</v>
      </c>
      <c r="B13" s="11" t="s">
        <v>17</v>
      </c>
      <c r="C13" s="12" t="s">
        <v>12</v>
      </c>
      <c r="D13" s="11" t="s">
        <v>18</v>
      </c>
      <c r="E13" s="17">
        <f>E52</f>
        <v>1129981.67</v>
      </c>
      <c r="F13" s="14"/>
      <c r="G13" s="18">
        <f>E12-E13-E14-E15</f>
        <v>12985.439999999828</v>
      </c>
      <c r="I13" s="18">
        <f>E13+G13</f>
        <v>1142967.1099999999</v>
      </c>
    </row>
    <row r="14" spans="1:11" s="15" customFormat="1" x14ac:dyDescent="0.25">
      <c r="A14" s="10">
        <v>9</v>
      </c>
      <c r="B14" s="11" t="s">
        <v>19</v>
      </c>
      <c r="C14" s="12" t="s">
        <v>12</v>
      </c>
      <c r="D14" s="11" t="s">
        <v>20</v>
      </c>
      <c r="E14" s="19">
        <f>E34</f>
        <v>912317.06</v>
      </c>
      <c r="F14" s="14"/>
      <c r="G14" s="15">
        <f>5054.4*38.5*12</f>
        <v>2335132.7999999998</v>
      </c>
    </row>
    <row r="15" spans="1:11" s="15" customFormat="1" x14ac:dyDescent="0.25">
      <c r="A15" s="10">
        <v>10</v>
      </c>
      <c r="B15" s="11" t="s">
        <v>21</v>
      </c>
      <c r="C15" s="12" t="s">
        <v>12</v>
      </c>
      <c r="D15" s="11" t="s">
        <v>22</v>
      </c>
      <c r="E15" s="17">
        <v>279848.63</v>
      </c>
      <c r="F15" s="14"/>
      <c r="G15" s="18">
        <f>E13+E14+E15</f>
        <v>2322147.36</v>
      </c>
    </row>
    <row r="16" spans="1:11" s="15" customFormat="1" x14ac:dyDescent="0.25">
      <c r="A16" s="10">
        <v>11</v>
      </c>
      <c r="B16" s="11" t="s">
        <v>23</v>
      </c>
      <c r="C16" s="12" t="s">
        <v>12</v>
      </c>
      <c r="D16" s="11" t="s">
        <v>24</v>
      </c>
      <c r="E16" s="17">
        <v>2328886.87</v>
      </c>
      <c r="F16" s="14"/>
      <c r="G16" s="18">
        <f>G14-G15</f>
        <v>12985.439999999944</v>
      </c>
      <c r="K16" s="20">
        <v>300245.28999999998</v>
      </c>
    </row>
    <row r="17" spans="1:11" s="15" customFormat="1" ht="30" x14ac:dyDescent="0.25">
      <c r="A17" s="10">
        <v>12</v>
      </c>
      <c r="B17" s="11" t="s">
        <v>25</v>
      </c>
      <c r="C17" s="12" t="s">
        <v>12</v>
      </c>
      <c r="D17" s="11" t="s">
        <v>26</v>
      </c>
      <c r="E17" s="17">
        <f>E16</f>
        <v>2328886.87</v>
      </c>
      <c r="F17" s="14"/>
      <c r="K17" s="20">
        <v>2681367</v>
      </c>
    </row>
    <row r="18" spans="1:11" s="15" customFormat="1" ht="30" x14ac:dyDescent="0.25">
      <c r="A18" s="10">
        <v>13</v>
      </c>
      <c r="B18" s="11" t="s">
        <v>27</v>
      </c>
      <c r="C18" s="12" t="s">
        <v>12</v>
      </c>
      <c r="D18" s="11" t="s">
        <v>28</v>
      </c>
      <c r="E18" s="17">
        <v>0</v>
      </c>
      <c r="F18" s="14"/>
      <c r="G18" s="18">
        <f>E12+E11-E16</f>
        <v>334770.39999999944</v>
      </c>
    </row>
    <row r="19" spans="1:11" s="15" customFormat="1" x14ac:dyDescent="0.25">
      <c r="A19" s="10">
        <v>14</v>
      </c>
      <c r="B19" s="11" t="s">
        <v>29</v>
      </c>
      <c r="C19" s="12" t="s">
        <v>12</v>
      </c>
      <c r="D19" s="11" t="s">
        <v>30</v>
      </c>
      <c r="E19" s="17">
        <v>0</v>
      </c>
      <c r="F19" s="14"/>
    </row>
    <row r="20" spans="1:11" s="15" customFormat="1" ht="33.75" customHeight="1" x14ac:dyDescent="0.25">
      <c r="A20" s="10">
        <v>15</v>
      </c>
      <c r="B20" s="11" t="s">
        <v>31</v>
      </c>
      <c r="C20" s="12" t="s">
        <v>12</v>
      </c>
      <c r="D20" s="11" t="s">
        <v>32</v>
      </c>
      <c r="E20" s="17">
        <v>0</v>
      </c>
      <c r="F20" s="14"/>
    </row>
    <row r="21" spans="1:11" s="15" customFormat="1" x14ac:dyDescent="0.25">
      <c r="A21" s="10">
        <v>16</v>
      </c>
      <c r="B21" s="11" t="s">
        <v>33</v>
      </c>
      <c r="C21" s="12" t="s">
        <v>12</v>
      </c>
      <c r="D21" s="11" t="s">
        <v>34</v>
      </c>
      <c r="E21" s="17">
        <v>0</v>
      </c>
      <c r="F21" s="14"/>
    </row>
    <row r="22" spans="1:11" s="15" customFormat="1" x14ac:dyDescent="0.25">
      <c r="A22" s="10">
        <v>17</v>
      </c>
      <c r="B22" s="11" t="s">
        <v>35</v>
      </c>
      <c r="C22" s="12" t="s">
        <v>12</v>
      </c>
      <c r="D22" s="11" t="s">
        <v>35</v>
      </c>
      <c r="E22" s="17">
        <v>0</v>
      </c>
      <c r="F22" s="14"/>
    </row>
    <row r="23" spans="1:11" s="15" customFormat="1" ht="30" x14ac:dyDescent="0.25">
      <c r="A23" s="10">
        <v>18</v>
      </c>
      <c r="B23" s="11" t="s">
        <v>36</v>
      </c>
      <c r="C23" s="12" t="s">
        <v>12</v>
      </c>
      <c r="D23" s="11" t="s">
        <v>36</v>
      </c>
      <c r="E23" s="17">
        <v>0</v>
      </c>
      <c r="F23" s="14"/>
    </row>
    <row r="24" spans="1:11" s="15" customFormat="1" ht="30" x14ac:dyDescent="0.25">
      <c r="A24" s="10">
        <v>19</v>
      </c>
      <c r="B24" s="11" t="s">
        <v>37</v>
      </c>
      <c r="C24" s="12" t="s">
        <v>12</v>
      </c>
      <c r="D24" s="11" t="s">
        <v>37</v>
      </c>
      <c r="E24" s="17">
        <v>0</v>
      </c>
      <c r="F24" s="14"/>
    </row>
    <row r="25" spans="1:11" s="15" customFormat="1" ht="33.75" customHeight="1" x14ac:dyDescent="0.25">
      <c r="A25" s="10">
        <v>20</v>
      </c>
      <c r="B25" s="11" t="s">
        <v>38</v>
      </c>
      <c r="C25" s="12" t="s">
        <v>12</v>
      </c>
      <c r="D25" s="11" t="s">
        <v>38</v>
      </c>
      <c r="E25" s="17">
        <v>334770.40000000002</v>
      </c>
      <c r="F25" s="14"/>
    </row>
    <row r="26" spans="1:11" s="22" customFormat="1" ht="31.5" customHeight="1" x14ac:dyDescent="0.25">
      <c r="A26" s="21" t="s">
        <v>39</v>
      </c>
      <c r="B26" s="21"/>
      <c r="C26" s="21"/>
      <c r="D26" s="21"/>
      <c r="E26" s="21"/>
      <c r="F26" s="21"/>
    </row>
    <row r="27" spans="1:11" s="27" customFormat="1" ht="24.75" customHeight="1" x14ac:dyDescent="0.25">
      <c r="A27" s="23" t="s">
        <v>40</v>
      </c>
      <c r="B27" s="24" t="s">
        <v>41</v>
      </c>
      <c r="C27" s="24" t="s">
        <v>42</v>
      </c>
      <c r="D27" s="24" t="s">
        <v>41</v>
      </c>
      <c r="E27" s="25" t="s">
        <v>43</v>
      </c>
      <c r="F27" s="26"/>
    </row>
    <row r="28" spans="1:11" s="27" customFormat="1" ht="36" customHeight="1" x14ac:dyDescent="0.25">
      <c r="A28" s="23"/>
      <c r="B28" s="28" t="s">
        <v>44</v>
      </c>
      <c r="C28" s="28" t="s">
        <v>12</v>
      </c>
      <c r="D28" s="28" t="s">
        <v>44</v>
      </c>
      <c r="E28" s="29">
        <v>279848.63</v>
      </c>
      <c r="F28" s="26"/>
    </row>
    <row r="29" spans="1:11" s="35" customFormat="1" ht="228.75" customHeight="1" x14ac:dyDescent="0.25">
      <c r="A29" s="30" t="s">
        <v>45</v>
      </c>
      <c r="B29" s="31" t="s">
        <v>46</v>
      </c>
      <c r="C29" s="32" t="s">
        <v>42</v>
      </c>
      <c r="D29" s="31" t="s">
        <v>46</v>
      </c>
      <c r="E29" s="33" t="s">
        <v>47</v>
      </c>
      <c r="F29" s="34"/>
    </row>
    <row r="30" spans="1:11" s="35" customFormat="1" ht="30" customHeight="1" x14ac:dyDescent="0.25">
      <c r="A30" s="30"/>
      <c r="B30" s="31" t="s">
        <v>48</v>
      </c>
      <c r="C30" s="32" t="s">
        <v>42</v>
      </c>
      <c r="D30" s="31" t="s">
        <v>48</v>
      </c>
      <c r="E30" s="36" t="s">
        <v>49</v>
      </c>
      <c r="F30" s="34"/>
    </row>
    <row r="31" spans="1:11" s="35" customFormat="1" ht="17.25" customHeight="1" x14ac:dyDescent="0.25">
      <c r="A31" s="30"/>
      <c r="B31" s="31" t="s">
        <v>4</v>
      </c>
      <c r="C31" s="32" t="s">
        <v>42</v>
      </c>
      <c r="D31" s="31" t="s">
        <v>4</v>
      </c>
      <c r="E31" s="36" t="s">
        <v>50</v>
      </c>
      <c r="F31" s="34"/>
    </row>
    <row r="32" spans="1:11" s="35" customFormat="1" ht="18" customHeight="1" x14ac:dyDescent="0.25">
      <c r="A32" s="30"/>
      <c r="B32" s="31" t="s">
        <v>51</v>
      </c>
      <c r="C32" s="32" t="s">
        <v>12</v>
      </c>
      <c r="D32" s="31" t="s">
        <v>51</v>
      </c>
      <c r="E32" s="36">
        <f>ROUND(E28/12/5054.4,2)</f>
        <v>4.6100000000000003</v>
      </c>
      <c r="F32" s="34"/>
    </row>
    <row r="33" spans="1:9" s="27" customFormat="1" ht="75.75" customHeight="1" x14ac:dyDescent="0.25">
      <c r="A33" s="23" t="s">
        <v>52</v>
      </c>
      <c r="B33" s="24" t="s">
        <v>41</v>
      </c>
      <c r="C33" s="24" t="s">
        <v>42</v>
      </c>
      <c r="D33" s="24" t="s">
        <v>41</v>
      </c>
      <c r="E33" s="24" t="s">
        <v>53</v>
      </c>
      <c r="F33" s="26"/>
    </row>
    <row r="34" spans="1:9" s="27" customFormat="1" ht="36" customHeight="1" x14ac:dyDescent="0.25">
      <c r="A34" s="23"/>
      <c r="B34" s="28" t="s">
        <v>44</v>
      </c>
      <c r="C34" s="28" t="s">
        <v>12</v>
      </c>
      <c r="D34" s="28" t="s">
        <v>44</v>
      </c>
      <c r="E34" s="29">
        <v>912317.06</v>
      </c>
      <c r="F34" s="26"/>
      <c r="G34" s="27">
        <f>G38+G42+G46+G50</f>
        <v>912317.06</v>
      </c>
      <c r="I34" s="27">
        <f>$DS52</f>
        <v>0</v>
      </c>
    </row>
    <row r="35" spans="1:9" s="35" customFormat="1" ht="45.75" customHeight="1" x14ac:dyDescent="0.25">
      <c r="A35" s="30" t="s">
        <v>54</v>
      </c>
      <c r="B35" s="31" t="s">
        <v>46</v>
      </c>
      <c r="C35" s="32" t="s">
        <v>42</v>
      </c>
      <c r="D35" s="31" t="s">
        <v>46</v>
      </c>
      <c r="E35" s="37" t="s">
        <v>55</v>
      </c>
      <c r="F35" s="34"/>
    </row>
    <row r="36" spans="1:9" s="35" customFormat="1" ht="30.75" customHeight="1" x14ac:dyDescent="0.25">
      <c r="A36" s="30"/>
      <c r="B36" s="31" t="s">
        <v>48</v>
      </c>
      <c r="C36" s="32" t="s">
        <v>42</v>
      </c>
      <c r="D36" s="31" t="s">
        <v>48</v>
      </c>
      <c r="E36" s="36" t="s">
        <v>49</v>
      </c>
      <c r="F36" s="34"/>
    </row>
    <row r="37" spans="1:9" s="35" customFormat="1" ht="18.75" customHeight="1" x14ac:dyDescent="0.25">
      <c r="A37" s="30"/>
      <c r="B37" s="31" t="s">
        <v>4</v>
      </c>
      <c r="C37" s="32" t="s">
        <v>42</v>
      </c>
      <c r="D37" s="31" t="s">
        <v>4</v>
      </c>
      <c r="E37" s="36" t="s">
        <v>50</v>
      </c>
      <c r="F37" s="34"/>
    </row>
    <row r="38" spans="1:9" s="35" customFormat="1" x14ac:dyDescent="0.25">
      <c r="A38" s="30"/>
      <c r="B38" s="31" t="s">
        <v>51</v>
      </c>
      <c r="C38" s="32" t="s">
        <v>12</v>
      </c>
      <c r="D38" s="31" t="s">
        <v>51</v>
      </c>
      <c r="E38" s="38">
        <f>G38/12/5054.4</f>
        <v>8.1811580009496687</v>
      </c>
      <c r="F38" s="34"/>
      <c r="G38" s="39">
        <f>E34-G42-G46-G50</f>
        <v>496210.14</v>
      </c>
    </row>
    <row r="39" spans="1:9" s="35" customFormat="1" ht="45.75" customHeight="1" x14ac:dyDescent="0.25">
      <c r="A39" s="30" t="s">
        <v>56</v>
      </c>
      <c r="B39" s="31" t="s">
        <v>46</v>
      </c>
      <c r="C39" s="32" t="s">
        <v>42</v>
      </c>
      <c r="D39" s="31" t="s">
        <v>46</v>
      </c>
      <c r="E39" s="37" t="s">
        <v>57</v>
      </c>
      <c r="F39" s="34"/>
      <c r="G39" s="40"/>
    </row>
    <row r="40" spans="1:9" s="35" customFormat="1" ht="28.5" customHeight="1" x14ac:dyDescent="0.25">
      <c r="A40" s="30"/>
      <c r="B40" s="31" t="s">
        <v>48</v>
      </c>
      <c r="C40" s="32" t="s">
        <v>42</v>
      </c>
      <c r="D40" s="31" t="s">
        <v>48</v>
      </c>
      <c r="E40" s="36" t="s">
        <v>58</v>
      </c>
      <c r="F40" s="34"/>
      <c r="G40" s="40"/>
    </row>
    <row r="41" spans="1:9" s="35" customFormat="1" ht="21.75" customHeight="1" x14ac:dyDescent="0.25">
      <c r="A41" s="30"/>
      <c r="B41" s="31" t="s">
        <v>4</v>
      </c>
      <c r="C41" s="32" t="s">
        <v>42</v>
      </c>
      <c r="D41" s="31" t="s">
        <v>4</v>
      </c>
      <c r="E41" s="36" t="s">
        <v>50</v>
      </c>
      <c r="F41" s="34"/>
      <c r="G41" s="40"/>
    </row>
    <row r="42" spans="1:9" s="35" customFormat="1" ht="21.75" customHeight="1" x14ac:dyDescent="0.25">
      <c r="A42" s="30"/>
      <c r="B42" s="31" t="s">
        <v>51</v>
      </c>
      <c r="C42" s="32" t="s">
        <v>12</v>
      </c>
      <c r="D42" s="31" t="s">
        <v>51</v>
      </c>
      <c r="E42" s="38">
        <f>G42/12/5054.4</f>
        <v>2.1267773293236258</v>
      </c>
      <c r="F42" s="34"/>
      <c r="G42" s="40">
        <v>128995</v>
      </c>
    </row>
    <row r="43" spans="1:9" s="35" customFormat="1" ht="45.75" customHeight="1" x14ac:dyDescent="0.25">
      <c r="A43" s="30" t="s">
        <v>59</v>
      </c>
      <c r="B43" s="31" t="s">
        <v>46</v>
      </c>
      <c r="C43" s="32" t="s">
        <v>42</v>
      </c>
      <c r="D43" s="31" t="s">
        <v>46</v>
      </c>
      <c r="E43" s="37" t="s">
        <v>60</v>
      </c>
      <c r="F43" s="34"/>
      <c r="G43" s="40"/>
    </row>
    <row r="44" spans="1:9" s="35" customFormat="1" ht="28.5" customHeight="1" x14ac:dyDescent="0.25">
      <c r="A44" s="30"/>
      <c r="B44" s="31" t="s">
        <v>48</v>
      </c>
      <c r="C44" s="32" t="s">
        <v>42</v>
      </c>
      <c r="D44" s="31" t="s">
        <v>48</v>
      </c>
      <c r="E44" s="36" t="s">
        <v>61</v>
      </c>
      <c r="F44" s="34"/>
      <c r="G44" s="40"/>
    </row>
    <row r="45" spans="1:9" s="35" customFormat="1" ht="21.75" customHeight="1" x14ac:dyDescent="0.25">
      <c r="A45" s="30"/>
      <c r="B45" s="31" t="s">
        <v>4</v>
      </c>
      <c r="C45" s="32" t="s">
        <v>42</v>
      </c>
      <c r="D45" s="31" t="s">
        <v>4</v>
      </c>
      <c r="E45" s="36" t="s">
        <v>50</v>
      </c>
      <c r="F45" s="34"/>
      <c r="G45" s="40"/>
    </row>
    <row r="46" spans="1:9" s="35" customFormat="1" ht="21.75" customHeight="1" x14ac:dyDescent="0.25">
      <c r="A46" s="30"/>
      <c r="B46" s="31" t="s">
        <v>51</v>
      </c>
      <c r="C46" s="32" t="s">
        <v>12</v>
      </c>
      <c r="D46" s="31" t="s">
        <v>51</v>
      </c>
      <c r="E46" s="38">
        <f>ROUND(G46/12/5054.4,2)</f>
        <v>4.08</v>
      </c>
      <c r="F46" s="34"/>
      <c r="G46" s="40">
        <v>247511.92</v>
      </c>
    </row>
    <row r="47" spans="1:9" s="35" customFormat="1" ht="45" customHeight="1" x14ac:dyDescent="0.25">
      <c r="A47" s="30" t="s">
        <v>62</v>
      </c>
      <c r="B47" s="31" t="s">
        <v>46</v>
      </c>
      <c r="C47" s="32" t="s">
        <v>42</v>
      </c>
      <c r="D47" s="31" t="s">
        <v>46</v>
      </c>
      <c r="E47" s="37" t="s">
        <v>63</v>
      </c>
      <c r="F47" s="34"/>
      <c r="G47" s="40"/>
    </row>
    <row r="48" spans="1:9" s="35" customFormat="1" ht="27.75" customHeight="1" x14ac:dyDescent="0.25">
      <c r="A48" s="30"/>
      <c r="B48" s="31" t="s">
        <v>48</v>
      </c>
      <c r="C48" s="32" t="s">
        <v>42</v>
      </c>
      <c r="D48" s="31" t="s">
        <v>48</v>
      </c>
      <c r="E48" s="36" t="s">
        <v>64</v>
      </c>
      <c r="F48" s="34"/>
      <c r="G48" s="40"/>
    </row>
    <row r="49" spans="1:9" s="35" customFormat="1" ht="21.75" customHeight="1" x14ac:dyDescent="0.25">
      <c r="A49" s="30"/>
      <c r="B49" s="31" t="s">
        <v>4</v>
      </c>
      <c r="C49" s="32" t="s">
        <v>42</v>
      </c>
      <c r="D49" s="31" t="s">
        <v>4</v>
      </c>
      <c r="E49" s="36" t="s">
        <v>50</v>
      </c>
      <c r="F49" s="34"/>
      <c r="G49" s="40"/>
    </row>
    <row r="50" spans="1:9" s="35" customFormat="1" ht="21.75" customHeight="1" x14ac:dyDescent="0.25">
      <c r="A50" s="30"/>
      <c r="B50" s="31" t="s">
        <v>51</v>
      </c>
      <c r="C50" s="32" t="s">
        <v>12</v>
      </c>
      <c r="D50" s="31" t="s">
        <v>51</v>
      </c>
      <c r="E50" s="38">
        <f>ROUND(G50/12/5054.4,2)</f>
        <v>0.65</v>
      </c>
      <c r="F50" s="34"/>
      <c r="G50" s="40">
        <v>39600</v>
      </c>
    </row>
    <row r="51" spans="1:9" s="27" customFormat="1" ht="42.75" customHeight="1" x14ac:dyDescent="0.25">
      <c r="A51" s="23" t="s">
        <v>65</v>
      </c>
      <c r="B51" s="41" t="s">
        <v>41</v>
      </c>
      <c r="C51" s="24" t="s">
        <v>42</v>
      </c>
      <c r="D51" s="41" t="s">
        <v>41</v>
      </c>
      <c r="E51" s="25" t="s">
        <v>66</v>
      </c>
      <c r="F51" s="26"/>
    </row>
    <row r="52" spans="1:9" s="27" customFormat="1" ht="42.75" customHeight="1" x14ac:dyDescent="0.25">
      <c r="A52" s="23"/>
      <c r="B52" s="42" t="s">
        <v>44</v>
      </c>
      <c r="C52" s="28" t="s">
        <v>12</v>
      </c>
      <c r="D52" s="42" t="s">
        <v>44</v>
      </c>
      <c r="E52" s="29">
        <f>I52</f>
        <v>1129981.67</v>
      </c>
      <c r="F52" s="26"/>
      <c r="G52" s="27">
        <f>G56+G60+G68+G72+G64</f>
        <v>1129981.67</v>
      </c>
      <c r="I52" s="27">
        <v>1129981.67</v>
      </c>
    </row>
    <row r="53" spans="1:9" s="35" customFormat="1" ht="104.25" customHeight="1" x14ac:dyDescent="0.25">
      <c r="A53" s="30" t="s">
        <v>67</v>
      </c>
      <c r="B53" s="31" t="s">
        <v>46</v>
      </c>
      <c r="C53" s="32" t="s">
        <v>42</v>
      </c>
      <c r="D53" s="31" t="s">
        <v>46</v>
      </c>
      <c r="E53" s="43" t="s">
        <v>68</v>
      </c>
      <c r="F53" s="34"/>
    </row>
    <row r="54" spans="1:9" s="35" customFormat="1" ht="30" x14ac:dyDescent="0.25">
      <c r="A54" s="30"/>
      <c r="B54" s="31" t="s">
        <v>48</v>
      </c>
      <c r="C54" s="32" t="s">
        <v>42</v>
      </c>
      <c r="D54" s="31" t="s">
        <v>48</v>
      </c>
      <c r="E54" s="36" t="s">
        <v>49</v>
      </c>
      <c r="F54" s="34"/>
    </row>
    <row r="55" spans="1:9" s="35" customFormat="1" x14ac:dyDescent="0.25">
      <c r="A55" s="30"/>
      <c r="B55" s="31" t="s">
        <v>4</v>
      </c>
      <c r="C55" s="32" t="s">
        <v>42</v>
      </c>
      <c r="D55" s="31" t="s">
        <v>4</v>
      </c>
      <c r="E55" s="36" t="s">
        <v>50</v>
      </c>
      <c r="F55" s="34"/>
    </row>
    <row r="56" spans="1:9" s="35" customFormat="1" x14ac:dyDescent="0.25">
      <c r="A56" s="30"/>
      <c r="B56" s="31" t="s">
        <v>51</v>
      </c>
      <c r="C56" s="32" t="s">
        <v>12</v>
      </c>
      <c r="D56" s="31" t="s">
        <v>51</v>
      </c>
      <c r="E56" s="36">
        <f>ROUND(G56/12/5054.4,2)</f>
        <v>1.28</v>
      </c>
      <c r="F56" s="34"/>
      <c r="G56" s="35">
        <v>77338.8</v>
      </c>
    </row>
    <row r="57" spans="1:9" s="35" customFormat="1" ht="45" x14ac:dyDescent="0.25">
      <c r="A57" s="30" t="s">
        <v>69</v>
      </c>
      <c r="B57" s="31" t="s">
        <v>46</v>
      </c>
      <c r="C57" s="32" t="s">
        <v>42</v>
      </c>
      <c r="D57" s="31" t="s">
        <v>46</v>
      </c>
      <c r="E57" s="36" t="s">
        <v>70</v>
      </c>
      <c r="F57" s="34"/>
    </row>
    <row r="58" spans="1:9" s="35" customFormat="1" ht="30" x14ac:dyDescent="0.25">
      <c r="A58" s="30"/>
      <c r="B58" s="31" t="s">
        <v>48</v>
      </c>
      <c r="C58" s="32" t="s">
        <v>42</v>
      </c>
      <c r="D58" s="31" t="s">
        <v>48</v>
      </c>
      <c r="E58" s="36" t="s">
        <v>71</v>
      </c>
      <c r="F58" s="34"/>
    </row>
    <row r="59" spans="1:9" s="35" customFormat="1" x14ac:dyDescent="0.25">
      <c r="A59" s="30"/>
      <c r="B59" s="31" t="s">
        <v>4</v>
      </c>
      <c r="C59" s="32" t="s">
        <v>42</v>
      </c>
      <c r="D59" s="31" t="s">
        <v>4</v>
      </c>
      <c r="E59" s="36" t="s">
        <v>50</v>
      </c>
      <c r="F59" s="34"/>
    </row>
    <row r="60" spans="1:9" s="35" customFormat="1" x14ac:dyDescent="0.25">
      <c r="A60" s="30"/>
      <c r="B60" s="31" t="s">
        <v>51</v>
      </c>
      <c r="C60" s="32" t="s">
        <v>12</v>
      </c>
      <c r="D60" s="31" t="s">
        <v>51</v>
      </c>
      <c r="E60" s="36">
        <f>ROUND(G60/12/G1,2)</f>
        <v>5.39</v>
      </c>
      <c r="F60" s="34"/>
      <c r="G60" s="35">
        <v>326994.55</v>
      </c>
    </row>
    <row r="61" spans="1:9" s="35" customFormat="1" ht="45" x14ac:dyDescent="0.25">
      <c r="A61" s="30" t="s">
        <v>72</v>
      </c>
      <c r="B61" s="31" t="s">
        <v>46</v>
      </c>
      <c r="C61" s="32" t="s">
        <v>42</v>
      </c>
      <c r="D61" s="31" t="s">
        <v>46</v>
      </c>
      <c r="E61" s="43" t="s">
        <v>73</v>
      </c>
      <c r="F61" s="34"/>
    </row>
    <row r="62" spans="1:9" s="35" customFormat="1" ht="30" x14ac:dyDescent="0.25">
      <c r="A62" s="30"/>
      <c r="B62" s="31" t="s">
        <v>48</v>
      </c>
      <c r="C62" s="32" t="s">
        <v>42</v>
      </c>
      <c r="D62" s="31" t="s">
        <v>48</v>
      </c>
      <c r="E62" s="36" t="s">
        <v>74</v>
      </c>
      <c r="F62" s="34"/>
    </row>
    <row r="63" spans="1:9" s="35" customFormat="1" x14ac:dyDescent="0.25">
      <c r="A63" s="30"/>
      <c r="B63" s="31" t="s">
        <v>4</v>
      </c>
      <c r="C63" s="32" t="s">
        <v>42</v>
      </c>
      <c r="D63" s="31" t="s">
        <v>4</v>
      </c>
      <c r="E63" s="36" t="s">
        <v>50</v>
      </c>
      <c r="F63" s="34"/>
    </row>
    <row r="64" spans="1:9" s="35" customFormat="1" x14ac:dyDescent="0.25">
      <c r="A64" s="30"/>
      <c r="B64" s="31" t="s">
        <v>51</v>
      </c>
      <c r="C64" s="32" t="s">
        <v>12</v>
      </c>
      <c r="D64" s="31" t="s">
        <v>51</v>
      </c>
      <c r="E64" s="36">
        <f>ROUND(G64/12/G1,2)</f>
        <v>5.92</v>
      </c>
      <c r="F64" s="34"/>
      <c r="G64" s="35">
        <v>359032.52</v>
      </c>
    </row>
    <row r="65" spans="1:7" s="35" customFormat="1" ht="45" x14ac:dyDescent="0.25">
      <c r="A65" s="30" t="s">
        <v>75</v>
      </c>
      <c r="B65" s="31" t="s">
        <v>46</v>
      </c>
      <c r="C65" s="32" t="s">
        <v>42</v>
      </c>
      <c r="D65" s="31" t="s">
        <v>46</v>
      </c>
      <c r="E65" s="43" t="s">
        <v>76</v>
      </c>
      <c r="F65" s="34"/>
    </row>
    <row r="66" spans="1:7" s="35" customFormat="1" ht="30" x14ac:dyDescent="0.25">
      <c r="A66" s="30"/>
      <c r="B66" s="31" t="s">
        <v>48</v>
      </c>
      <c r="C66" s="32" t="s">
        <v>42</v>
      </c>
      <c r="D66" s="31" t="s">
        <v>48</v>
      </c>
      <c r="E66" s="36" t="s">
        <v>77</v>
      </c>
      <c r="F66" s="34"/>
    </row>
    <row r="67" spans="1:7" s="35" customFormat="1" x14ac:dyDescent="0.25">
      <c r="A67" s="30"/>
      <c r="B67" s="31" t="s">
        <v>4</v>
      </c>
      <c r="C67" s="32" t="s">
        <v>42</v>
      </c>
      <c r="D67" s="31" t="s">
        <v>4</v>
      </c>
      <c r="E67" s="36" t="s">
        <v>50</v>
      </c>
      <c r="F67" s="34"/>
    </row>
    <row r="68" spans="1:7" s="35" customFormat="1" x14ac:dyDescent="0.25">
      <c r="A68" s="30"/>
      <c r="B68" s="31" t="s">
        <v>51</v>
      </c>
      <c r="C68" s="32" t="s">
        <v>12</v>
      </c>
      <c r="D68" s="31" t="s">
        <v>51</v>
      </c>
      <c r="E68" s="36">
        <f>ROUND(G68/12/G1,2)</f>
        <v>5.55</v>
      </c>
      <c r="F68" s="34"/>
      <c r="G68" s="35">
        <v>336511.62</v>
      </c>
    </row>
    <row r="69" spans="1:7" s="35" customFormat="1" ht="45" x14ac:dyDescent="0.25">
      <c r="A69" s="30" t="s">
        <v>78</v>
      </c>
      <c r="B69" s="31" t="s">
        <v>46</v>
      </c>
      <c r="C69" s="32" t="s">
        <v>42</v>
      </c>
      <c r="D69" s="31" t="s">
        <v>46</v>
      </c>
      <c r="E69" s="43" t="s">
        <v>79</v>
      </c>
      <c r="F69" s="34"/>
    </row>
    <row r="70" spans="1:7" s="35" customFormat="1" ht="30" x14ac:dyDescent="0.25">
      <c r="A70" s="30"/>
      <c r="B70" s="31" t="s">
        <v>48</v>
      </c>
      <c r="C70" s="32" t="s">
        <v>42</v>
      </c>
      <c r="D70" s="31" t="s">
        <v>48</v>
      </c>
      <c r="E70" s="36" t="s">
        <v>77</v>
      </c>
      <c r="F70" s="34"/>
    </row>
    <row r="71" spans="1:7" s="35" customFormat="1" x14ac:dyDescent="0.25">
      <c r="A71" s="30"/>
      <c r="B71" s="31" t="s">
        <v>4</v>
      </c>
      <c r="C71" s="32" t="s">
        <v>42</v>
      </c>
      <c r="D71" s="31" t="s">
        <v>4</v>
      </c>
      <c r="E71" s="36" t="s">
        <v>50</v>
      </c>
      <c r="F71" s="34"/>
    </row>
    <row r="72" spans="1:7" s="35" customFormat="1" x14ac:dyDescent="0.25">
      <c r="A72" s="30"/>
      <c r="B72" s="31" t="s">
        <v>51</v>
      </c>
      <c r="C72" s="32" t="s">
        <v>12</v>
      </c>
      <c r="D72" s="31" t="s">
        <v>51</v>
      </c>
      <c r="E72" s="36">
        <f>ROUND(G72/12/2633.3,2)</f>
        <v>0.95</v>
      </c>
      <c r="F72" s="34"/>
      <c r="G72" s="35">
        <v>30104.18</v>
      </c>
    </row>
    <row r="73" spans="1:7" s="27" customFormat="1" ht="22.5" customHeight="1" x14ac:dyDescent="0.25">
      <c r="A73" s="44" t="s">
        <v>80</v>
      </c>
      <c r="B73" s="44"/>
      <c r="C73" s="44"/>
      <c r="D73" s="44"/>
      <c r="E73" s="44"/>
      <c r="F73" s="44"/>
    </row>
    <row r="74" spans="1:7" s="35" customFormat="1" ht="30.75" customHeight="1" x14ac:dyDescent="0.25">
      <c r="A74" s="45">
        <v>27</v>
      </c>
      <c r="B74" s="31" t="s">
        <v>81</v>
      </c>
      <c r="C74" s="32" t="s">
        <v>82</v>
      </c>
      <c r="D74" s="31" t="s">
        <v>81</v>
      </c>
      <c r="E74" s="36">
        <v>0</v>
      </c>
      <c r="F74" s="34"/>
    </row>
    <row r="75" spans="1:7" s="35" customFormat="1" ht="30.75" customHeight="1" x14ac:dyDescent="0.25">
      <c r="A75" s="45">
        <v>28</v>
      </c>
      <c r="B75" s="31" t="s">
        <v>83</v>
      </c>
      <c r="C75" s="32" t="s">
        <v>82</v>
      </c>
      <c r="D75" s="31" t="s">
        <v>83</v>
      </c>
      <c r="E75" s="36">
        <v>0</v>
      </c>
      <c r="F75" s="34"/>
    </row>
    <row r="76" spans="1:7" s="35" customFormat="1" ht="33.75" customHeight="1" x14ac:dyDescent="0.25">
      <c r="A76" s="45">
        <v>29</v>
      </c>
      <c r="B76" s="31" t="s">
        <v>84</v>
      </c>
      <c r="C76" s="32" t="s">
        <v>82</v>
      </c>
      <c r="D76" s="31" t="s">
        <v>84</v>
      </c>
      <c r="E76" s="36">
        <v>0</v>
      </c>
      <c r="F76" s="34"/>
    </row>
    <row r="77" spans="1:7" s="35" customFormat="1" ht="21" customHeight="1" x14ac:dyDescent="0.25">
      <c r="A77" s="45">
        <v>30</v>
      </c>
      <c r="B77" s="31" t="s">
        <v>85</v>
      </c>
      <c r="C77" s="32" t="s">
        <v>12</v>
      </c>
      <c r="D77" s="31" t="s">
        <v>85</v>
      </c>
      <c r="E77" s="36">
        <v>0</v>
      </c>
      <c r="F77" s="34"/>
      <c r="G77" s="35" t="s">
        <v>86</v>
      </c>
    </row>
    <row r="78" spans="1:7" s="27" customFormat="1" ht="19.5" customHeight="1" x14ac:dyDescent="0.25">
      <c r="A78" s="44" t="s">
        <v>87</v>
      </c>
      <c r="B78" s="44"/>
      <c r="C78" s="44"/>
      <c r="D78" s="44"/>
      <c r="E78" s="44"/>
      <c r="F78" s="44"/>
    </row>
    <row r="79" spans="1:7" s="35" customFormat="1" ht="30" x14ac:dyDescent="0.25">
      <c r="A79" s="45">
        <v>31</v>
      </c>
      <c r="B79" s="31" t="s">
        <v>11</v>
      </c>
      <c r="C79" s="32" t="s">
        <v>12</v>
      </c>
      <c r="D79" s="31" t="s">
        <v>11</v>
      </c>
      <c r="E79" s="36">
        <v>0</v>
      </c>
      <c r="F79" s="34"/>
    </row>
    <row r="80" spans="1:7" s="35" customFormat="1" ht="30" x14ac:dyDescent="0.25">
      <c r="A80" s="45">
        <v>32</v>
      </c>
      <c r="B80" s="31" t="s">
        <v>13</v>
      </c>
      <c r="C80" s="32" t="s">
        <v>12</v>
      </c>
      <c r="D80" s="31" t="s">
        <v>13</v>
      </c>
      <c r="E80" s="36">
        <v>0</v>
      </c>
      <c r="F80" s="34"/>
    </row>
    <row r="81" spans="1:7" s="35" customFormat="1" ht="32.25" customHeight="1" x14ac:dyDescent="0.25">
      <c r="A81" s="45">
        <v>33</v>
      </c>
      <c r="B81" s="31" t="s">
        <v>14</v>
      </c>
      <c r="C81" s="32" t="s">
        <v>12</v>
      </c>
      <c r="D81" s="31" t="s">
        <v>14</v>
      </c>
      <c r="E81" s="36">
        <v>0</v>
      </c>
      <c r="F81" s="34"/>
    </row>
    <row r="82" spans="1:7" s="35" customFormat="1" ht="32.25" customHeight="1" x14ac:dyDescent="0.25">
      <c r="A82" s="45">
        <v>34</v>
      </c>
      <c r="B82" s="31" t="s">
        <v>36</v>
      </c>
      <c r="C82" s="32" t="s">
        <v>12</v>
      </c>
      <c r="D82" s="31" t="s">
        <v>36</v>
      </c>
      <c r="E82" s="36">
        <v>0</v>
      </c>
      <c r="F82" s="34"/>
    </row>
    <row r="83" spans="1:7" s="35" customFormat="1" ht="33" customHeight="1" x14ac:dyDescent="0.25">
      <c r="A83" s="45">
        <v>35</v>
      </c>
      <c r="B83" s="31" t="s">
        <v>37</v>
      </c>
      <c r="C83" s="32" t="s">
        <v>12</v>
      </c>
      <c r="D83" s="31" t="s">
        <v>37</v>
      </c>
      <c r="E83" s="36">
        <v>0</v>
      </c>
      <c r="F83" s="34"/>
    </row>
    <row r="84" spans="1:7" s="35" customFormat="1" ht="29.25" customHeight="1" x14ac:dyDescent="0.25">
      <c r="A84" s="45">
        <v>36</v>
      </c>
      <c r="B84" s="31" t="s">
        <v>38</v>
      </c>
      <c r="C84" s="32" t="s">
        <v>12</v>
      </c>
      <c r="D84" s="31" t="s">
        <v>38</v>
      </c>
      <c r="E84" s="36">
        <v>0</v>
      </c>
      <c r="F84" s="34"/>
    </row>
    <row r="85" spans="1:7" s="47" customFormat="1" ht="18.75" x14ac:dyDescent="0.25">
      <c r="A85" s="46" t="s">
        <v>88</v>
      </c>
      <c r="B85" s="28" t="s">
        <v>89</v>
      </c>
      <c r="C85" s="28" t="s">
        <v>42</v>
      </c>
      <c r="D85" s="28" t="s">
        <v>89</v>
      </c>
      <c r="E85" s="46" t="s">
        <v>90</v>
      </c>
      <c r="F85" s="46"/>
    </row>
    <row r="86" spans="1:7" s="35" customFormat="1" x14ac:dyDescent="0.25">
      <c r="A86" s="45" t="s">
        <v>91</v>
      </c>
      <c r="B86" s="31" t="s">
        <v>4</v>
      </c>
      <c r="C86" s="32" t="s">
        <v>42</v>
      </c>
      <c r="D86" s="31" t="s">
        <v>4</v>
      </c>
      <c r="E86" s="36" t="s">
        <v>92</v>
      </c>
      <c r="F86" s="34"/>
    </row>
    <row r="87" spans="1:7" s="35" customFormat="1" ht="15" customHeight="1" x14ac:dyDescent="0.25">
      <c r="A87" s="45" t="s">
        <v>93</v>
      </c>
      <c r="B87" s="31" t="s">
        <v>94</v>
      </c>
      <c r="C87" s="32" t="s">
        <v>95</v>
      </c>
      <c r="D87" s="31" t="s">
        <v>94</v>
      </c>
      <c r="E87" s="36">
        <v>5298</v>
      </c>
      <c r="F87" s="34"/>
    </row>
    <row r="88" spans="1:7" s="35" customFormat="1" ht="21" customHeight="1" x14ac:dyDescent="0.25">
      <c r="A88" s="45" t="s">
        <v>96</v>
      </c>
      <c r="B88" s="31" t="s">
        <v>97</v>
      </c>
      <c r="C88" s="32" t="s">
        <v>12</v>
      </c>
      <c r="D88" s="31" t="s">
        <v>97</v>
      </c>
      <c r="E88" s="36">
        <v>389244.06</v>
      </c>
      <c r="F88" s="34"/>
      <c r="G88" s="35">
        <f>E91-E88</f>
        <v>30104.179999999993</v>
      </c>
    </row>
    <row r="89" spans="1:7" s="35" customFormat="1" ht="18" customHeight="1" x14ac:dyDescent="0.25">
      <c r="A89" s="45" t="s">
        <v>98</v>
      </c>
      <c r="B89" s="31" t="s">
        <v>99</v>
      </c>
      <c r="C89" s="32" t="s">
        <v>12</v>
      </c>
      <c r="D89" s="31" t="s">
        <v>99</v>
      </c>
      <c r="E89" s="36">
        <v>389244.06</v>
      </c>
      <c r="F89" s="34"/>
    </row>
    <row r="90" spans="1:7" s="35" customFormat="1" ht="17.25" customHeight="1" x14ac:dyDescent="0.25">
      <c r="A90" s="45" t="s">
        <v>100</v>
      </c>
      <c r="B90" s="31" t="s">
        <v>101</v>
      </c>
      <c r="C90" s="32" t="s">
        <v>12</v>
      </c>
      <c r="D90" s="31" t="s">
        <v>101</v>
      </c>
      <c r="E90" s="36">
        <v>0</v>
      </c>
      <c r="F90" s="34"/>
    </row>
    <row r="91" spans="1:7" s="35" customFormat="1" ht="32.25" customHeight="1" x14ac:dyDescent="0.25">
      <c r="A91" s="45" t="s">
        <v>102</v>
      </c>
      <c r="B91" s="31" t="s">
        <v>103</v>
      </c>
      <c r="C91" s="32" t="s">
        <v>12</v>
      </c>
      <c r="D91" s="31" t="s">
        <v>103</v>
      </c>
      <c r="E91" s="36">
        <v>419348.24</v>
      </c>
      <c r="F91" s="34"/>
    </row>
    <row r="92" spans="1:7" s="35" customFormat="1" ht="30" x14ac:dyDescent="0.25">
      <c r="A92" s="45" t="s">
        <v>104</v>
      </c>
      <c r="B92" s="31" t="s">
        <v>105</v>
      </c>
      <c r="C92" s="32" t="s">
        <v>12</v>
      </c>
      <c r="D92" s="31" t="s">
        <v>105</v>
      </c>
      <c r="E92" s="36">
        <v>419348.24</v>
      </c>
      <c r="F92" s="34"/>
    </row>
    <row r="93" spans="1:7" s="35" customFormat="1" ht="30" x14ac:dyDescent="0.25">
      <c r="A93" s="45" t="s">
        <v>106</v>
      </c>
      <c r="B93" s="31" t="s">
        <v>107</v>
      </c>
      <c r="C93" s="32" t="s">
        <v>12</v>
      </c>
      <c r="D93" s="31" t="s">
        <v>107</v>
      </c>
      <c r="E93" s="36">
        <v>0</v>
      </c>
      <c r="F93" s="34"/>
    </row>
    <row r="94" spans="1:7" s="35" customFormat="1" ht="47.25" customHeight="1" x14ac:dyDescent="0.25">
      <c r="A94" s="45" t="s">
        <v>108</v>
      </c>
      <c r="B94" s="31" t="s">
        <v>109</v>
      </c>
      <c r="C94" s="32" t="s">
        <v>12</v>
      </c>
      <c r="D94" s="31" t="s">
        <v>109</v>
      </c>
      <c r="E94" s="36">
        <v>0</v>
      </c>
      <c r="F94" s="34"/>
    </row>
    <row r="95" spans="1:7" s="35" customFormat="1" ht="47.25" customHeight="1" x14ac:dyDescent="0.25">
      <c r="A95" s="46" t="s">
        <v>88</v>
      </c>
      <c r="B95" s="28" t="s">
        <v>89</v>
      </c>
      <c r="C95" s="28" t="s">
        <v>42</v>
      </c>
      <c r="D95" s="28" t="s">
        <v>89</v>
      </c>
      <c r="E95" s="46" t="s">
        <v>110</v>
      </c>
      <c r="F95" s="46"/>
      <c r="G95" s="47"/>
    </row>
    <row r="96" spans="1:7" s="35" customFormat="1" x14ac:dyDescent="0.25">
      <c r="A96" s="45" t="s">
        <v>91</v>
      </c>
      <c r="B96" s="31" t="s">
        <v>4</v>
      </c>
      <c r="C96" s="32" t="s">
        <v>42</v>
      </c>
      <c r="D96" s="31" t="s">
        <v>4</v>
      </c>
      <c r="E96" s="36" t="s">
        <v>111</v>
      </c>
      <c r="F96" s="34"/>
    </row>
    <row r="97" spans="1:7" s="35" customFormat="1" ht="30" x14ac:dyDescent="0.25">
      <c r="A97" s="45" t="s">
        <v>93</v>
      </c>
      <c r="B97" s="31" t="s">
        <v>94</v>
      </c>
      <c r="C97" s="32" t="s">
        <v>95</v>
      </c>
      <c r="D97" s="31" t="s">
        <v>94</v>
      </c>
      <c r="E97" s="36">
        <v>57783</v>
      </c>
      <c r="F97" s="34"/>
    </row>
    <row r="98" spans="1:7" s="35" customFormat="1" x14ac:dyDescent="0.25">
      <c r="A98" s="45" t="s">
        <v>96</v>
      </c>
      <c r="B98" s="31" t="s">
        <v>97</v>
      </c>
      <c r="C98" s="32" t="s">
        <v>12</v>
      </c>
      <c r="D98" s="31" t="s">
        <v>97</v>
      </c>
      <c r="E98" s="36">
        <v>240657.92000000001</v>
      </c>
      <c r="F98" s="34"/>
      <c r="G98" s="35">
        <f>E101-E98</f>
        <v>336511.62</v>
      </c>
    </row>
    <row r="99" spans="1:7" s="35" customFormat="1" x14ac:dyDescent="0.25">
      <c r="A99" s="45" t="s">
        <v>98</v>
      </c>
      <c r="B99" s="31" t="s">
        <v>99</v>
      </c>
      <c r="C99" s="32" t="s">
        <v>12</v>
      </c>
      <c r="D99" s="31" t="s">
        <v>99</v>
      </c>
      <c r="E99" s="36">
        <v>240657.92000000001</v>
      </c>
      <c r="F99" s="34"/>
    </row>
    <row r="100" spans="1:7" s="35" customFormat="1" x14ac:dyDescent="0.25">
      <c r="A100" s="45" t="s">
        <v>100</v>
      </c>
      <c r="B100" s="31" t="s">
        <v>101</v>
      </c>
      <c r="C100" s="32" t="s">
        <v>12</v>
      </c>
      <c r="D100" s="31" t="s">
        <v>101</v>
      </c>
      <c r="E100" s="36">
        <v>0</v>
      </c>
      <c r="F100" s="34"/>
    </row>
    <row r="101" spans="1:7" s="35" customFormat="1" ht="30" x14ac:dyDescent="0.25">
      <c r="A101" s="45" t="s">
        <v>102</v>
      </c>
      <c r="B101" s="31" t="s">
        <v>103</v>
      </c>
      <c r="C101" s="32" t="s">
        <v>12</v>
      </c>
      <c r="D101" s="31" t="s">
        <v>103</v>
      </c>
      <c r="E101" s="36">
        <v>577169.54</v>
      </c>
      <c r="F101" s="34"/>
      <c r="G101" s="35">
        <v>141719</v>
      </c>
    </row>
    <row r="102" spans="1:7" s="35" customFormat="1" ht="30" x14ac:dyDescent="0.25">
      <c r="A102" s="45" t="s">
        <v>104</v>
      </c>
      <c r="B102" s="31" t="s">
        <v>105</v>
      </c>
      <c r="C102" s="32" t="s">
        <v>12</v>
      </c>
      <c r="D102" s="31" t="s">
        <v>105</v>
      </c>
      <c r="E102" s="36">
        <v>577169.54</v>
      </c>
      <c r="F102" s="34"/>
    </row>
    <row r="103" spans="1:7" s="35" customFormat="1" ht="30" x14ac:dyDescent="0.25">
      <c r="A103" s="45" t="s">
        <v>106</v>
      </c>
      <c r="B103" s="31" t="s">
        <v>107</v>
      </c>
      <c r="C103" s="32" t="s">
        <v>12</v>
      </c>
      <c r="D103" s="31" t="s">
        <v>107</v>
      </c>
      <c r="E103" s="36">
        <v>0</v>
      </c>
      <c r="F103" s="34"/>
    </row>
    <row r="104" spans="1:7" s="47" customFormat="1" ht="45" x14ac:dyDescent="0.25">
      <c r="A104" s="45" t="s">
        <v>108</v>
      </c>
      <c r="B104" s="31" t="s">
        <v>109</v>
      </c>
      <c r="C104" s="32" t="s">
        <v>12</v>
      </c>
      <c r="D104" s="31" t="s">
        <v>109</v>
      </c>
      <c r="E104" s="36">
        <v>0</v>
      </c>
      <c r="F104" s="34"/>
      <c r="G104" s="35"/>
    </row>
    <row r="105" spans="1:7" s="47" customFormat="1" ht="21" customHeight="1" x14ac:dyDescent="0.25">
      <c r="A105" s="46" t="s">
        <v>88</v>
      </c>
      <c r="B105" s="28" t="s">
        <v>89</v>
      </c>
      <c r="C105" s="28" t="s">
        <v>42</v>
      </c>
      <c r="D105" s="28" t="s">
        <v>89</v>
      </c>
      <c r="E105" s="46" t="s">
        <v>112</v>
      </c>
      <c r="F105" s="46"/>
      <c r="G105" s="35"/>
    </row>
    <row r="106" spans="1:7" s="35" customFormat="1" x14ac:dyDescent="0.25">
      <c r="A106" s="45" t="s">
        <v>113</v>
      </c>
      <c r="B106" s="31" t="s">
        <v>4</v>
      </c>
      <c r="C106" s="32" t="s">
        <v>42</v>
      </c>
      <c r="D106" s="31" t="s">
        <v>4</v>
      </c>
      <c r="E106" s="36" t="s">
        <v>111</v>
      </c>
      <c r="F106" s="34"/>
    </row>
    <row r="107" spans="1:7" s="35" customFormat="1" ht="30" x14ac:dyDescent="0.25">
      <c r="A107" s="45" t="s">
        <v>114</v>
      </c>
      <c r="B107" s="31" t="s">
        <v>94</v>
      </c>
      <c r="C107" s="32" t="s">
        <v>95</v>
      </c>
      <c r="D107" s="31" t="s">
        <v>94</v>
      </c>
      <c r="E107" s="36">
        <v>33821</v>
      </c>
      <c r="F107" s="34"/>
    </row>
    <row r="108" spans="1:7" s="35" customFormat="1" x14ac:dyDescent="0.25">
      <c r="A108" s="45" t="s">
        <v>115</v>
      </c>
      <c r="B108" s="31" t="s">
        <v>97</v>
      </c>
      <c r="C108" s="32" t="s">
        <v>12</v>
      </c>
      <c r="D108" s="31" t="s">
        <v>97</v>
      </c>
      <c r="E108" s="36">
        <v>197559.26</v>
      </c>
      <c r="F108" s="34"/>
    </row>
    <row r="109" spans="1:7" s="35" customFormat="1" x14ac:dyDescent="0.25">
      <c r="A109" s="45" t="s">
        <v>116</v>
      </c>
      <c r="B109" s="31" t="s">
        <v>99</v>
      </c>
      <c r="C109" s="32" t="s">
        <v>12</v>
      </c>
      <c r="D109" s="31" t="s">
        <v>99</v>
      </c>
      <c r="E109" s="36">
        <v>197559.26</v>
      </c>
      <c r="F109" s="34"/>
    </row>
    <row r="110" spans="1:7" s="35" customFormat="1" x14ac:dyDescent="0.25">
      <c r="A110" s="45" t="s">
        <v>117</v>
      </c>
      <c r="B110" s="31" t="s">
        <v>101</v>
      </c>
      <c r="C110" s="32" t="s">
        <v>12</v>
      </c>
      <c r="D110" s="31" t="s">
        <v>101</v>
      </c>
      <c r="E110" s="36">
        <v>0</v>
      </c>
      <c r="F110" s="34"/>
    </row>
    <row r="111" spans="1:7" s="35" customFormat="1" ht="30" x14ac:dyDescent="0.25">
      <c r="A111" s="45" t="s">
        <v>118</v>
      </c>
      <c r="B111" s="31" t="s">
        <v>103</v>
      </c>
      <c r="C111" s="32" t="s">
        <v>12</v>
      </c>
      <c r="D111" s="31" t="s">
        <v>103</v>
      </c>
      <c r="E111" s="36">
        <v>197559.26</v>
      </c>
      <c r="F111" s="34"/>
    </row>
    <row r="112" spans="1:7" s="35" customFormat="1" ht="30" x14ac:dyDescent="0.25">
      <c r="A112" s="45" t="s">
        <v>119</v>
      </c>
      <c r="B112" s="31" t="s">
        <v>105</v>
      </c>
      <c r="C112" s="32" t="s">
        <v>12</v>
      </c>
      <c r="D112" s="31" t="s">
        <v>105</v>
      </c>
      <c r="E112" s="36">
        <v>197559.26</v>
      </c>
      <c r="F112" s="34"/>
    </row>
    <row r="113" spans="1:6" s="35" customFormat="1" ht="30" x14ac:dyDescent="0.25">
      <c r="A113" s="45" t="s">
        <v>120</v>
      </c>
      <c r="B113" s="31" t="s">
        <v>107</v>
      </c>
      <c r="C113" s="32" t="s">
        <v>12</v>
      </c>
      <c r="D113" s="31" t="s">
        <v>107</v>
      </c>
      <c r="E113" s="36">
        <v>0</v>
      </c>
      <c r="F113" s="34"/>
    </row>
    <row r="114" spans="1:6" s="35" customFormat="1" ht="45" x14ac:dyDescent="0.25">
      <c r="A114" s="45" t="s">
        <v>121</v>
      </c>
      <c r="B114" s="31" t="s">
        <v>109</v>
      </c>
      <c r="C114" s="32" t="s">
        <v>12</v>
      </c>
      <c r="D114" s="31" t="s">
        <v>109</v>
      </c>
      <c r="E114" s="36">
        <v>0</v>
      </c>
      <c r="F114" s="34"/>
    </row>
    <row r="115" spans="1:6" s="47" customFormat="1" ht="18.75" x14ac:dyDescent="0.25">
      <c r="A115" s="46" t="s">
        <v>122</v>
      </c>
      <c r="B115" s="28" t="s">
        <v>89</v>
      </c>
      <c r="C115" s="28" t="s">
        <v>42</v>
      </c>
      <c r="D115" s="28" t="s">
        <v>89</v>
      </c>
      <c r="E115" s="46" t="s">
        <v>123</v>
      </c>
      <c r="F115" s="46"/>
    </row>
    <row r="116" spans="1:6" s="35" customFormat="1" ht="20.25" customHeight="1" x14ac:dyDescent="0.25">
      <c r="A116" s="45" t="s">
        <v>124</v>
      </c>
      <c r="B116" s="31" t="s">
        <v>4</v>
      </c>
      <c r="C116" s="32" t="s">
        <v>42</v>
      </c>
      <c r="D116" s="31" t="s">
        <v>4</v>
      </c>
      <c r="E116" s="36" t="s">
        <v>92</v>
      </c>
      <c r="F116" s="34"/>
    </row>
    <row r="117" spans="1:6" s="35" customFormat="1" ht="27" customHeight="1" x14ac:dyDescent="0.25">
      <c r="A117" s="45" t="s">
        <v>125</v>
      </c>
      <c r="B117" s="31" t="s">
        <v>94</v>
      </c>
      <c r="C117" s="32" t="s">
        <v>95</v>
      </c>
      <c r="D117" s="31" t="s">
        <v>94</v>
      </c>
      <c r="E117" s="36">
        <v>133836</v>
      </c>
      <c r="F117" s="34"/>
    </row>
    <row r="118" spans="1:6" s="35" customFormat="1" x14ac:dyDescent="0.25">
      <c r="A118" s="45" t="s">
        <v>126</v>
      </c>
      <c r="B118" s="31" t="s">
        <v>97</v>
      </c>
      <c r="C118" s="32" t="s">
        <v>12</v>
      </c>
      <c r="D118" s="31" t="s">
        <v>97</v>
      </c>
      <c r="E118" s="36">
        <v>854786.05</v>
      </c>
      <c r="F118" s="34"/>
    </row>
    <row r="119" spans="1:6" s="35" customFormat="1" x14ac:dyDescent="0.25">
      <c r="A119" s="45" t="s">
        <v>127</v>
      </c>
      <c r="B119" s="31" t="s">
        <v>99</v>
      </c>
      <c r="C119" s="32" t="s">
        <v>12</v>
      </c>
      <c r="D119" s="31" t="s">
        <v>99</v>
      </c>
      <c r="E119" s="36">
        <v>854786.05</v>
      </c>
      <c r="F119" s="34"/>
    </row>
    <row r="120" spans="1:6" s="35" customFormat="1" x14ac:dyDescent="0.25">
      <c r="A120" s="45" t="s">
        <v>128</v>
      </c>
      <c r="B120" s="31" t="s">
        <v>101</v>
      </c>
      <c r="C120" s="32" t="s">
        <v>12</v>
      </c>
      <c r="D120" s="31" t="s">
        <v>101</v>
      </c>
      <c r="E120" s="36">
        <v>0</v>
      </c>
      <c r="F120" s="34"/>
    </row>
    <row r="121" spans="1:6" s="35" customFormat="1" ht="27" customHeight="1" x14ac:dyDescent="0.25">
      <c r="A121" s="45" t="s">
        <v>129</v>
      </c>
      <c r="B121" s="31" t="s">
        <v>103</v>
      </c>
      <c r="C121" s="32" t="s">
        <v>12</v>
      </c>
      <c r="D121" s="31" t="s">
        <v>103</v>
      </c>
      <c r="E121" s="36">
        <v>854786.05</v>
      </c>
      <c r="F121" s="34"/>
    </row>
    <row r="122" spans="1:6" s="35" customFormat="1" ht="27" customHeight="1" x14ac:dyDescent="0.25">
      <c r="A122" s="45" t="s">
        <v>130</v>
      </c>
      <c r="B122" s="31" t="s">
        <v>105</v>
      </c>
      <c r="C122" s="32" t="s">
        <v>12</v>
      </c>
      <c r="D122" s="31" t="s">
        <v>105</v>
      </c>
      <c r="E122" s="36">
        <v>854786.05</v>
      </c>
      <c r="F122" s="34"/>
    </row>
    <row r="123" spans="1:6" s="35" customFormat="1" ht="30" x14ac:dyDescent="0.25">
      <c r="A123" s="45" t="s">
        <v>131</v>
      </c>
      <c r="B123" s="31" t="s">
        <v>107</v>
      </c>
      <c r="C123" s="32" t="s">
        <v>12</v>
      </c>
      <c r="D123" s="31" t="s">
        <v>107</v>
      </c>
      <c r="E123" s="36">
        <v>0</v>
      </c>
      <c r="F123" s="34"/>
    </row>
    <row r="124" spans="1:6" s="35" customFormat="1" ht="42.75" customHeight="1" x14ac:dyDescent="0.25">
      <c r="A124" s="45" t="s">
        <v>132</v>
      </c>
      <c r="B124" s="31" t="s">
        <v>109</v>
      </c>
      <c r="C124" s="32" t="s">
        <v>12</v>
      </c>
      <c r="D124" s="31" t="s">
        <v>109</v>
      </c>
      <c r="E124" s="36">
        <v>0</v>
      </c>
      <c r="F124" s="34"/>
    </row>
    <row r="125" spans="1:6" s="27" customFormat="1" ht="24" customHeight="1" x14ac:dyDescent="0.25">
      <c r="A125" s="48" t="s">
        <v>133</v>
      </c>
      <c r="B125" s="49"/>
      <c r="C125" s="49"/>
      <c r="D125" s="49"/>
      <c r="E125" s="49"/>
      <c r="F125" s="50"/>
    </row>
    <row r="126" spans="1:6" s="35" customFormat="1" x14ac:dyDescent="0.25">
      <c r="A126" s="45" t="s">
        <v>134</v>
      </c>
      <c r="B126" s="31" t="s">
        <v>81</v>
      </c>
      <c r="C126" s="32" t="s">
        <v>82</v>
      </c>
      <c r="D126" s="31" t="s">
        <v>81</v>
      </c>
      <c r="E126" s="36">
        <v>0</v>
      </c>
      <c r="F126" s="34"/>
    </row>
    <row r="127" spans="1:6" s="35" customFormat="1" x14ac:dyDescent="0.25">
      <c r="A127" s="45" t="s">
        <v>135</v>
      </c>
      <c r="B127" s="31" t="s">
        <v>83</v>
      </c>
      <c r="C127" s="32" t="s">
        <v>82</v>
      </c>
      <c r="D127" s="31" t="s">
        <v>83</v>
      </c>
      <c r="E127" s="36">
        <v>0</v>
      </c>
      <c r="F127" s="34"/>
    </row>
    <row r="128" spans="1:6" s="35" customFormat="1" ht="30" x14ac:dyDescent="0.25">
      <c r="A128" s="45" t="s">
        <v>136</v>
      </c>
      <c r="B128" s="31" t="s">
        <v>84</v>
      </c>
      <c r="C128" s="32" t="s">
        <v>137</v>
      </c>
      <c r="D128" s="31" t="s">
        <v>84</v>
      </c>
      <c r="E128" s="36">
        <v>0</v>
      </c>
      <c r="F128" s="34"/>
    </row>
    <row r="129" spans="1:6" s="35" customFormat="1" x14ac:dyDescent="0.25">
      <c r="A129" s="45" t="s">
        <v>138</v>
      </c>
      <c r="B129" s="31" t="s">
        <v>85</v>
      </c>
      <c r="C129" s="32" t="s">
        <v>12</v>
      </c>
      <c r="D129" s="31" t="s">
        <v>85</v>
      </c>
      <c r="E129" s="36">
        <v>0</v>
      </c>
      <c r="F129" s="34"/>
    </row>
    <row r="130" spans="1:6" s="35" customFormat="1" ht="30" x14ac:dyDescent="0.25">
      <c r="A130" s="45" t="s">
        <v>139</v>
      </c>
      <c r="B130" s="31" t="s">
        <v>140</v>
      </c>
      <c r="C130" s="32" t="s">
        <v>82</v>
      </c>
      <c r="D130" s="31" t="s">
        <v>140</v>
      </c>
      <c r="E130" s="36">
        <v>0</v>
      </c>
      <c r="F130" s="34"/>
    </row>
    <row r="131" spans="1:6" s="35" customFormat="1" x14ac:dyDescent="0.25">
      <c r="A131" s="45" t="s">
        <v>141</v>
      </c>
      <c r="B131" s="31" t="s">
        <v>142</v>
      </c>
      <c r="C131" s="32" t="s">
        <v>82</v>
      </c>
      <c r="D131" s="31" t="s">
        <v>142</v>
      </c>
      <c r="E131" s="36">
        <v>0</v>
      </c>
      <c r="F131" s="34"/>
    </row>
    <row r="132" spans="1:6" s="35" customFormat="1" ht="45" x14ac:dyDescent="0.25">
      <c r="A132" s="45" t="s">
        <v>143</v>
      </c>
      <c r="B132" s="31" t="s">
        <v>144</v>
      </c>
      <c r="C132" s="32" t="s">
        <v>12</v>
      </c>
      <c r="D132" s="31" t="s">
        <v>144</v>
      </c>
      <c r="E132" s="36">
        <v>0</v>
      </c>
      <c r="F132" s="34"/>
    </row>
    <row r="135" spans="1:6" x14ac:dyDescent="0.25">
      <c r="B135" t="s">
        <v>145</v>
      </c>
    </row>
    <row r="136" spans="1:6" x14ac:dyDescent="0.25">
      <c r="B136" t="s">
        <v>146</v>
      </c>
    </row>
    <row r="137" spans="1:6" x14ac:dyDescent="0.25">
      <c r="B137" t="s">
        <v>147</v>
      </c>
    </row>
    <row r="138" spans="1:6" x14ac:dyDescent="0.25">
      <c r="B138" t="s">
        <v>148</v>
      </c>
    </row>
    <row r="139" spans="1:6" x14ac:dyDescent="0.25">
      <c r="B139" t="s">
        <v>149</v>
      </c>
    </row>
    <row r="140" spans="1:6" x14ac:dyDescent="0.25">
      <c r="B140" t="s">
        <v>150</v>
      </c>
    </row>
  </sheetData>
  <mergeCells count="6">
    <mergeCell ref="A1:F1"/>
    <mergeCell ref="A3:E3"/>
    <mergeCell ref="A26:F26"/>
    <mergeCell ref="A73:F73"/>
    <mergeCell ref="A78:F78"/>
    <mergeCell ref="A125:F125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tabSelected="1" view="pageBreakPreview" topLeftCell="A122" zoomScale="60" zoomScaleNormal="100" workbookViewId="0">
      <selection activeCell="D157" sqref="D157"/>
    </sheetView>
  </sheetViews>
  <sheetFormatPr defaultRowHeight="15" x14ac:dyDescent="0.25"/>
  <cols>
    <col min="1" max="1" width="6.85546875" style="4" customWidth="1"/>
    <col min="2" max="2" width="48.85546875" customWidth="1"/>
    <col min="3" max="3" width="9.28515625" style="5" customWidth="1"/>
    <col min="4" max="4" width="85.28515625" style="6" customWidth="1"/>
    <col min="5" max="5" width="9.5703125" hidden="1" customWidth="1"/>
    <col min="6" max="6" width="14.85546875" hidden="1" customWidth="1"/>
    <col min="7" max="7" width="27.85546875" hidden="1" customWidth="1"/>
    <col min="8" max="8" width="16" customWidth="1"/>
    <col min="9" max="9" width="24.7109375" customWidth="1"/>
  </cols>
  <sheetData>
    <row r="1" spans="1:12" hidden="1" x14ac:dyDescent="0.25"/>
    <row r="2" spans="1:12" ht="24.75" customHeight="1" x14ac:dyDescent="0.4">
      <c r="B2" s="51" t="s">
        <v>151</v>
      </c>
    </row>
    <row r="3" spans="1:12" s="6" customFormat="1" ht="61.5" hidden="1" customHeight="1" x14ac:dyDescent="0.25">
      <c r="A3" s="52" t="s">
        <v>152</v>
      </c>
      <c r="B3" s="52"/>
      <c r="C3" s="52"/>
      <c r="D3" s="52"/>
      <c r="H3" s="53"/>
      <c r="I3" s="53"/>
      <c r="J3" s="53"/>
      <c r="K3" s="53"/>
      <c r="L3" s="53"/>
    </row>
    <row r="4" spans="1:12" s="6" customFormat="1" ht="57" customHeight="1" x14ac:dyDescent="0.35">
      <c r="A4" s="53" t="s">
        <v>153</v>
      </c>
      <c r="B4" s="53"/>
      <c r="C4" s="53"/>
      <c r="D4" s="53"/>
      <c r="E4" s="54"/>
    </row>
    <row r="5" spans="1:12" s="6" customFormat="1" ht="62.25" customHeight="1" x14ac:dyDescent="0.25">
      <c r="A5" s="55" t="s">
        <v>154</v>
      </c>
      <c r="B5" s="55"/>
      <c r="C5" s="55"/>
      <c r="D5" s="55"/>
    </row>
    <row r="6" spans="1:12" s="9" customFormat="1" ht="81" customHeight="1" x14ac:dyDescent="0.25">
      <c r="A6" s="7" t="s">
        <v>2</v>
      </c>
      <c r="B6" s="7" t="s">
        <v>3</v>
      </c>
      <c r="C6" s="7" t="s">
        <v>4</v>
      </c>
      <c r="D6" s="8" t="s">
        <v>6</v>
      </c>
      <c r="E6" s="7" t="s">
        <v>7</v>
      </c>
    </row>
    <row r="7" spans="1:12" s="15" customFormat="1" ht="18" customHeight="1" x14ac:dyDescent="0.25">
      <c r="A7" s="10">
        <v>1</v>
      </c>
      <c r="B7" s="11" t="s">
        <v>8</v>
      </c>
      <c r="C7" s="12"/>
      <c r="D7" s="13">
        <v>44281</v>
      </c>
      <c r="E7" s="14"/>
    </row>
    <row r="8" spans="1:12" s="15" customFormat="1" ht="21.75" customHeight="1" x14ac:dyDescent="0.25">
      <c r="A8" s="10">
        <v>2</v>
      </c>
      <c r="B8" s="11" t="s">
        <v>9</v>
      </c>
      <c r="C8" s="12"/>
      <c r="D8" s="13">
        <v>43831</v>
      </c>
      <c r="E8" s="14"/>
    </row>
    <row r="9" spans="1:12" s="15" customFormat="1" ht="22.5" customHeight="1" x14ac:dyDescent="0.25">
      <c r="A9" s="10">
        <v>3</v>
      </c>
      <c r="B9" s="11" t="s">
        <v>10</v>
      </c>
      <c r="C9" s="12"/>
      <c r="D9" s="13">
        <v>44196</v>
      </c>
      <c r="E9" s="14"/>
    </row>
    <row r="10" spans="1:12" s="15" customFormat="1" ht="31.5" customHeight="1" x14ac:dyDescent="0.25">
      <c r="A10" s="10">
        <v>4</v>
      </c>
      <c r="B10" s="11" t="s">
        <v>11</v>
      </c>
      <c r="C10" s="12" t="s">
        <v>12</v>
      </c>
      <c r="D10" s="16">
        <v>0</v>
      </c>
      <c r="E10" s="14"/>
    </row>
    <row r="11" spans="1:12" s="15" customFormat="1" ht="33.75" customHeight="1" x14ac:dyDescent="0.25">
      <c r="A11" s="10">
        <v>5</v>
      </c>
      <c r="B11" s="11" t="s">
        <v>13</v>
      </c>
      <c r="C11" s="12" t="s">
        <v>12</v>
      </c>
      <c r="D11" s="16">
        <v>0</v>
      </c>
      <c r="E11" s="14"/>
    </row>
    <row r="12" spans="1:12" s="15" customFormat="1" ht="18" customHeight="1" x14ac:dyDescent="0.25">
      <c r="A12" s="10">
        <v>6</v>
      </c>
      <c r="B12" s="11" t="s">
        <v>14</v>
      </c>
      <c r="C12" s="12" t="s">
        <v>12</v>
      </c>
      <c r="D12" s="17">
        <v>292112.96999999997</v>
      </c>
      <c r="E12" s="14"/>
    </row>
    <row r="13" spans="1:12" s="15" customFormat="1" ht="30" customHeight="1" x14ac:dyDescent="0.25">
      <c r="A13" s="10">
        <v>7</v>
      </c>
      <c r="B13" s="11" t="s">
        <v>15</v>
      </c>
      <c r="C13" s="12" t="s">
        <v>12</v>
      </c>
      <c r="D13" s="17">
        <v>1216584.6000000001</v>
      </c>
      <c r="E13" s="14"/>
    </row>
    <row r="14" spans="1:12" s="15" customFormat="1" ht="21" customHeight="1" x14ac:dyDescent="0.25">
      <c r="A14" s="10">
        <v>8</v>
      </c>
      <c r="B14" s="11" t="s">
        <v>17</v>
      </c>
      <c r="C14" s="12" t="s">
        <v>12</v>
      </c>
      <c r="D14" s="17">
        <v>517739.97</v>
      </c>
      <c r="E14" s="14"/>
    </row>
    <row r="15" spans="1:12" s="15" customFormat="1" ht="21.75" customHeight="1" x14ac:dyDescent="0.25">
      <c r="A15" s="10">
        <v>9</v>
      </c>
      <c r="B15" s="11" t="s">
        <v>19</v>
      </c>
      <c r="C15" s="12" t="s">
        <v>12</v>
      </c>
      <c r="D15" s="19">
        <v>281208.99</v>
      </c>
      <c r="E15" s="14"/>
      <c r="F15" s="15">
        <f>2633.3*38.5*12</f>
        <v>1216584.6000000001</v>
      </c>
    </row>
    <row r="16" spans="1:12" s="15" customFormat="1" ht="19.5" customHeight="1" x14ac:dyDescent="0.25">
      <c r="A16" s="10">
        <v>10</v>
      </c>
      <c r="B16" s="11" t="s">
        <v>21</v>
      </c>
      <c r="C16" s="12" t="s">
        <v>12</v>
      </c>
      <c r="D16" s="17">
        <v>417635.64</v>
      </c>
      <c r="E16" s="14"/>
    </row>
    <row r="17" spans="1:9" s="15" customFormat="1" x14ac:dyDescent="0.25">
      <c r="A17" s="10">
        <v>11</v>
      </c>
      <c r="B17" s="11" t="s">
        <v>23</v>
      </c>
      <c r="C17" s="12" t="s">
        <v>12</v>
      </c>
      <c r="D17" s="17">
        <f>D18+D21+D22</f>
        <v>1396656.46</v>
      </c>
      <c r="E17" s="14"/>
      <c r="I17" s="18">
        <f>D12+D13-D18</f>
        <v>311031.43000000017</v>
      </c>
    </row>
    <row r="18" spans="1:9" s="15" customFormat="1" ht="28.5" customHeight="1" x14ac:dyDescent="0.25">
      <c r="A18" s="10">
        <v>12</v>
      </c>
      <c r="B18" s="11" t="s">
        <v>25</v>
      </c>
      <c r="C18" s="12" t="s">
        <v>12</v>
      </c>
      <c r="D18" s="17">
        <v>1197666.1399999999</v>
      </c>
      <c r="E18" s="14"/>
    </row>
    <row r="19" spans="1:9" s="15" customFormat="1" ht="27.75" customHeight="1" x14ac:dyDescent="0.25">
      <c r="A19" s="10">
        <v>13</v>
      </c>
      <c r="B19" s="11" t="s">
        <v>27</v>
      </c>
      <c r="C19" s="12" t="s">
        <v>12</v>
      </c>
      <c r="D19" s="17">
        <v>0</v>
      </c>
      <c r="E19" s="14"/>
    </row>
    <row r="20" spans="1:9" s="15" customFormat="1" x14ac:dyDescent="0.25">
      <c r="A20" s="10">
        <v>14</v>
      </c>
      <c r="B20" s="11" t="s">
        <v>29</v>
      </c>
      <c r="C20" s="12" t="s">
        <v>12</v>
      </c>
      <c r="D20" s="17">
        <v>0</v>
      </c>
      <c r="E20" s="14"/>
    </row>
    <row r="21" spans="1:9" s="15" customFormat="1" ht="35.25" customHeight="1" x14ac:dyDescent="0.25">
      <c r="A21" s="10">
        <v>15</v>
      </c>
      <c r="B21" s="11" t="s">
        <v>31</v>
      </c>
      <c r="C21" s="12" t="s">
        <v>12</v>
      </c>
      <c r="D21" s="17">
        <v>140200</v>
      </c>
      <c r="E21" s="14"/>
    </row>
    <row r="22" spans="1:9" s="15" customFormat="1" x14ac:dyDescent="0.25">
      <c r="A22" s="10">
        <v>16</v>
      </c>
      <c r="B22" s="11" t="s">
        <v>33</v>
      </c>
      <c r="C22" s="12" t="s">
        <v>12</v>
      </c>
      <c r="D22" s="17">
        <v>58790.32</v>
      </c>
      <c r="E22" s="14"/>
    </row>
    <row r="23" spans="1:9" s="15" customFormat="1" x14ac:dyDescent="0.25">
      <c r="A23" s="10">
        <v>17</v>
      </c>
      <c r="B23" s="11" t="s">
        <v>35</v>
      </c>
      <c r="C23" s="12" t="s">
        <v>12</v>
      </c>
      <c r="D23" s="17">
        <v>0</v>
      </c>
      <c r="E23" s="14"/>
    </row>
    <row r="24" spans="1:9" s="15" customFormat="1" ht="30" x14ac:dyDescent="0.25">
      <c r="A24" s="10">
        <v>18</v>
      </c>
      <c r="B24" s="11" t="s">
        <v>36</v>
      </c>
      <c r="C24" s="12" t="s">
        <v>12</v>
      </c>
      <c r="D24" s="17">
        <v>0</v>
      </c>
      <c r="E24" s="14"/>
    </row>
    <row r="25" spans="1:9" s="15" customFormat="1" ht="30" x14ac:dyDescent="0.25">
      <c r="A25" s="10">
        <v>19</v>
      </c>
      <c r="B25" s="11" t="s">
        <v>37</v>
      </c>
      <c r="C25" s="12" t="s">
        <v>12</v>
      </c>
      <c r="D25" s="17">
        <v>0</v>
      </c>
      <c r="E25" s="14"/>
    </row>
    <row r="26" spans="1:9" s="15" customFormat="1" x14ac:dyDescent="0.25">
      <c r="A26" s="10">
        <v>20</v>
      </c>
      <c r="B26" s="11" t="s">
        <v>38</v>
      </c>
      <c r="C26" s="12" t="s">
        <v>12</v>
      </c>
      <c r="D26" s="17">
        <v>311031.43000000005</v>
      </c>
      <c r="E26" s="14"/>
    </row>
    <row r="27" spans="1:9" s="22" customFormat="1" ht="31.5" customHeight="1" x14ac:dyDescent="0.25">
      <c r="A27" s="21" t="s">
        <v>39</v>
      </c>
      <c r="B27" s="21"/>
      <c r="C27" s="21"/>
      <c r="D27" s="21"/>
      <c r="E27" s="21"/>
    </row>
    <row r="28" spans="1:9" s="27" customFormat="1" ht="24.75" customHeight="1" x14ac:dyDescent="0.25">
      <c r="A28" s="23" t="s">
        <v>40</v>
      </c>
      <c r="B28" s="24" t="s">
        <v>41</v>
      </c>
      <c r="C28" s="24" t="s">
        <v>42</v>
      </c>
      <c r="D28" s="25" t="s">
        <v>43</v>
      </c>
      <c r="E28" s="26"/>
    </row>
    <row r="29" spans="1:9" s="27" customFormat="1" ht="36" customHeight="1" x14ac:dyDescent="0.25">
      <c r="A29" s="23"/>
      <c r="B29" s="28" t="s">
        <v>44</v>
      </c>
      <c r="C29" s="28" t="s">
        <v>12</v>
      </c>
      <c r="D29" s="56">
        <v>417635.64</v>
      </c>
      <c r="E29" s="26"/>
      <c r="H29" s="57">
        <f>D29+D35+D70</f>
        <v>1476203.615</v>
      </c>
    </row>
    <row r="30" spans="1:9" s="35" customFormat="1" ht="224.25" customHeight="1" x14ac:dyDescent="0.25">
      <c r="A30" s="30" t="s">
        <v>45</v>
      </c>
      <c r="B30" s="31" t="s">
        <v>46</v>
      </c>
      <c r="C30" s="32" t="s">
        <v>42</v>
      </c>
      <c r="D30" s="33" t="s">
        <v>47</v>
      </c>
      <c r="E30" s="34"/>
    </row>
    <row r="31" spans="1:9" s="35" customFormat="1" ht="23.25" customHeight="1" x14ac:dyDescent="0.25">
      <c r="A31" s="30"/>
      <c r="B31" s="31" t="s">
        <v>48</v>
      </c>
      <c r="C31" s="32" t="s">
        <v>42</v>
      </c>
      <c r="D31" s="36" t="s">
        <v>49</v>
      </c>
      <c r="E31" s="34"/>
    </row>
    <row r="32" spans="1:9" s="35" customFormat="1" ht="17.25" customHeight="1" x14ac:dyDescent="0.25">
      <c r="A32" s="30"/>
      <c r="B32" s="31" t="s">
        <v>4</v>
      </c>
      <c r="C32" s="32" t="s">
        <v>42</v>
      </c>
      <c r="D32" s="36" t="s">
        <v>50</v>
      </c>
      <c r="E32" s="34"/>
    </row>
    <row r="33" spans="1:8" s="35" customFormat="1" ht="18" customHeight="1" x14ac:dyDescent="0.25">
      <c r="A33" s="30"/>
      <c r="B33" s="31" t="s">
        <v>51</v>
      </c>
      <c r="C33" s="32" t="s">
        <v>12</v>
      </c>
      <c r="D33" s="36">
        <f>ROUND(D29/2633.3/12,2)</f>
        <v>13.22</v>
      </c>
      <c r="E33" s="34"/>
    </row>
    <row r="34" spans="1:8" s="27" customFormat="1" ht="55.5" customHeight="1" x14ac:dyDescent="0.25">
      <c r="A34" s="23" t="s">
        <v>52</v>
      </c>
      <c r="B34" s="24" t="s">
        <v>41</v>
      </c>
      <c r="C34" s="24" t="s">
        <v>42</v>
      </c>
      <c r="D34" s="24" t="s">
        <v>53</v>
      </c>
      <c r="E34" s="26"/>
    </row>
    <row r="35" spans="1:8" s="27" customFormat="1" ht="36" customHeight="1" x14ac:dyDescent="0.25">
      <c r="A35" s="23"/>
      <c r="B35" s="28" t="s">
        <v>44</v>
      </c>
      <c r="C35" s="28" t="s">
        <v>12</v>
      </c>
      <c r="D35" s="46">
        <v>643016.09</v>
      </c>
      <c r="E35" s="26"/>
      <c r="F35" s="27">
        <f>F43+F48+F53+F58+F63</f>
        <v>514897.83999999997</v>
      </c>
      <c r="G35" s="27">
        <f>D35-F35</f>
        <v>128118.25</v>
      </c>
      <c r="H35" s="58">
        <f>D40+D45+D50+D55+D60+D65</f>
        <v>643016.09</v>
      </c>
    </row>
    <row r="36" spans="1:8" s="62" customFormat="1" ht="30.75" customHeight="1" x14ac:dyDescent="0.25">
      <c r="A36" s="23"/>
      <c r="B36" s="59" t="s">
        <v>48</v>
      </c>
      <c r="C36" s="59" t="s">
        <v>42</v>
      </c>
      <c r="D36" s="60" t="s">
        <v>155</v>
      </c>
      <c r="E36" s="61"/>
    </row>
    <row r="37" spans="1:8" s="62" customFormat="1" ht="21" customHeight="1" x14ac:dyDescent="0.25">
      <c r="A37" s="23"/>
      <c r="B37" s="59" t="s">
        <v>4</v>
      </c>
      <c r="C37" s="59" t="s">
        <v>42</v>
      </c>
      <c r="D37" s="60" t="s">
        <v>50</v>
      </c>
      <c r="E37" s="61"/>
    </row>
    <row r="38" spans="1:8" s="62" customFormat="1" ht="18" customHeight="1" x14ac:dyDescent="0.25">
      <c r="A38" s="23"/>
      <c r="B38" s="59" t="s">
        <v>51</v>
      </c>
      <c r="C38" s="59" t="s">
        <v>12</v>
      </c>
      <c r="D38" s="63">
        <f>D35/2633.3/12</f>
        <v>20.348868023645867</v>
      </c>
      <c r="E38" s="61"/>
    </row>
    <row r="39" spans="1:8" s="35" customFormat="1" ht="45.75" customHeight="1" x14ac:dyDescent="0.25">
      <c r="A39" s="30" t="s">
        <v>54</v>
      </c>
      <c r="B39" s="31" t="s">
        <v>46</v>
      </c>
      <c r="C39" s="32" t="s">
        <v>42</v>
      </c>
      <c r="D39" s="37" t="s">
        <v>156</v>
      </c>
      <c r="E39" s="34"/>
    </row>
    <row r="40" spans="1:8" s="35" customFormat="1" ht="21" customHeight="1" x14ac:dyDescent="0.25">
      <c r="A40" s="30"/>
      <c r="B40" s="31" t="s">
        <v>44</v>
      </c>
      <c r="C40" s="32" t="s">
        <v>12</v>
      </c>
      <c r="D40" s="64">
        <v>1276</v>
      </c>
      <c r="E40" s="34"/>
    </row>
    <row r="41" spans="1:8" s="35" customFormat="1" ht="20.25" customHeight="1" x14ac:dyDescent="0.25">
      <c r="A41" s="30"/>
      <c r="B41" s="31" t="s">
        <v>48</v>
      </c>
      <c r="C41" s="32" t="s">
        <v>42</v>
      </c>
      <c r="D41" s="36" t="s">
        <v>49</v>
      </c>
      <c r="E41" s="34"/>
    </row>
    <row r="42" spans="1:8" s="35" customFormat="1" ht="18.75" customHeight="1" x14ac:dyDescent="0.25">
      <c r="A42" s="30"/>
      <c r="B42" s="31" t="s">
        <v>4</v>
      </c>
      <c r="C42" s="32" t="s">
        <v>42</v>
      </c>
      <c r="D42" s="36" t="s">
        <v>50</v>
      </c>
      <c r="E42" s="34"/>
    </row>
    <row r="43" spans="1:8" s="35" customFormat="1" ht="21.75" customHeight="1" x14ac:dyDescent="0.25">
      <c r="A43" s="30"/>
      <c r="B43" s="31" t="s">
        <v>51</v>
      </c>
      <c r="C43" s="32" t="s">
        <v>12</v>
      </c>
      <c r="D43" s="38">
        <f>1276/2633.3/12</f>
        <v>4.0380257977949086E-2</v>
      </c>
      <c r="E43" s="34"/>
      <c r="F43" s="35">
        <v>12077</v>
      </c>
    </row>
    <row r="44" spans="1:8" s="35" customFormat="1" ht="50.25" customHeight="1" x14ac:dyDescent="0.25">
      <c r="A44" s="30" t="s">
        <v>56</v>
      </c>
      <c r="B44" s="31" t="s">
        <v>46</v>
      </c>
      <c r="C44" s="32" t="s">
        <v>42</v>
      </c>
      <c r="D44" s="37" t="s">
        <v>157</v>
      </c>
      <c r="E44" s="34"/>
    </row>
    <row r="45" spans="1:8" s="35" customFormat="1" ht="20.25" customHeight="1" x14ac:dyDescent="0.25">
      <c r="A45" s="30"/>
      <c r="B45" s="31" t="s">
        <v>44</v>
      </c>
      <c r="C45" s="32" t="s">
        <v>12</v>
      </c>
      <c r="D45" s="43">
        <v>102130</v>
      </c>
      <c r="E45" s="34"/>
    </row>
    <row r="46" spans="1:8" s="35" customFormat="1" ht="23.25" customHeight="1" x14ac:dyDescent="0.25">
      <c r="A46" s="30"/>
      <c r="B46" s="31" t="s">
        <v>48</v>
      </c>
      <c r="C46" s="32" t="s">
        <v>42</v>
      </c>
      <c r="D46" s="36" t="s">
        <v>71</v>
      </c>
      <c r="E46" s="34"/>
    </row>
    <row r="47" spans="1:8" s="35" customFormat="1" ht="21.75" customHeight="1" x14ac:dyDescent="0.25">
      <c r="A47" s="30"/>
      <c r="B47" s="31" t="s">
        <v>4</v>
      </c>
      <c r="C47" s="32" t="s">
        <v>42</v>
      </c>
      <c r="D47" s="36" t="s">
        <v>50</v>
      </c>
      <c r="E47" s="34"/>
    </row>
    <row r="48" spans="1:8" s="35" customFormat="1" ht="21.75" customHeight="1" x14ac:dyDescent="0.25">
      <c r="A48" s="30"/>
      <c r="B48" s="31" t="s">
        <v>51</v>
      </c>
      <c r="C48" s="32" t="s">
        <v>12</v>
      </c>
      <c r="D48" s="38">
        <f>D45/2633.3/12</f>
        <v>3.2320029367460346</v>
      </c>
      <c r="E48" s="34"/>
      <c r="F48" s="35">
        <v>150000</v>
      </c>
    </row>
    <row r="49" spans="1:6" s="35" customFormat="1" ht="49.5" customHeight="1" x14ac:dyDescent="0.25">
      <c r="A49" s="30" t="s">
        <v>59</v>
      </c>
      <c r="B49" s="31" t="s">
        <v>46</v>
      </c>
      <c r="C49" s="32" t="s">
        <v>42</v>
      </c>
      <c r="D49" s="37" t="s">
        <v>158</v>
      </c>
      <c r="E49" s="34"/>
    </row>
    <row r="50" spans="1:6" s="35" customFormat="1" ht="21" customHeight="1" x14ac:dyDescent="0.25">
      <c r="A50" s="30"/>
      <c r="B50" s="31" t="s">
        <v>44</v>
      </c>
      <c r="C50" s="32" t="s">
        <v>12</v>
      </c>
      <c r="D50" s="43">
        <v>328431.09999999998</v>
      </c>
      <c r="E50" s="34"/>
    </row>
    <row r="51" spans="1:6" s="35" customFormat="1" ht="23.25" customHeight="1" x14ac:dyDescent="0.25">
      <c r="A51" s="30"/>
      <c r="B51" s="31" t="s">
        <v>48</v>
      </c>
      <c r="C51" s="32" t="s">
        <v>42</v>
      </c>
      <c r="D51" s="36" t="s">
        <v>61</v>
      </c>
      <c r="E51" s="34"/>
    </row>
    <row r="52" spans="1:6" s="35" customFormat="1" ht="21.75" customHeight="1" x14ac:dyDescent="0.25">
      <c r="A52" s="30"/>
      <c r="B52" s="31" t="s">
        <v>4</v>
      </c>
      <c r="C52" s="32" t="s">
        <v>42</v>
      </c>
      <c r="D52" s="36" t="s">
        <v>50</v>
      </c>
      <c r="E52" s="34"/>
    </row>
    <row r="53" spans="1:6" s="35" customFormat="1" ht="21.75" customHeight="1" x14ac:dyDescent="0.25">
      <c r="A53" s="30"/>
      <c r="B53" s="31" t="s">
        <v>51</v>
      </c>
      <c r="C53" s="32" t="s">
        <v>12</v>
      </c>
      <c r="D53" s="38">
        <f>D50/2633.3/12</f>
        <v>10.39352080406081</v>
      </c>
      <c r="E53" s="34"/>
      <c r="F53" s="35">
        <f>71600.31+205125.42</f>
        <v>276725.73</v>
      </c>
    </row>
    <row r="54" spans="1:6" s="35" customFormat="1" ht="38.25" customHeight="1" x14ac:dyDescent="0.25">
      <c r="A54" s="30" t="s">
        <v>62</v>
      </c>
      <c r="B54" s="31" t="s">
        <v>46</v>
      </c>
      <c r="C54" s="32" t="s">
        <v>42</v>
      </c>
      <c r="D54" s="37" t="s">
        <v>63</v>
      </c>
      <c r="E54" s="34"/>
    </row>
    <row r="55" spans="1:6" s="35" customFormat="1" ht="23.25" customHeight="1" x14ac:dyDescent="0.25">
      <c r="A55" s="30"/>
      <c r="B55" s="31" t="s">
        <v>44</v>
      </c>
      <c r="C55" s="32" t="s">
        <v>12</v>
      </c>
      <c r="D55" s="43">
        <v>27000</v>
      </c>
      <c r="E55" s="34"/>
    </row>
    <row r="56" spans="1:6" s="35" customFormat="1" ht="26.25" customHeight="1" x14ac:dyDescent="0.25">
      <c r="A56" s="30"/>
      <c r="B56" s="31" t="s">
        <v>48</v>
      </c>
      <c r="C56" s="32" t="s">
        <v>42</v>
      </c>
      <c r="D56" s="36" t="s">
        <v>159</v>
      </c>
      <c r="E56" s="34"/>
    </row>
    <row r="57" spans="1:6" s="35" customFormat="1" ht="21.75" customHeight="1" x14ac:dyDescent="0.25">
      <c r="A57" s="30"/>
      <c r="B57" s="31" t="s">
        <v>4</v>
      </c>
      <c r="C57" s="32" t="s">
        <v>42</v>
      </c>
      <c r="D57" s="36" t="s">
        <v>50</v>
      </c>
      <c r="E57" s="34"/>
    </row>
    <row r="58" spans="1:6" s="35" customFormat="1" ht="21.75" customHeight="1" x14ac:dyDescent="0.25">
      <c r="A58" s="30"/>
      <c r="B58" s="31" t="s">
        <v>51</v>
      </c>
      <c r="C58" s="32" t="s">
        <v>12</v>
      </c>
      <c r="D58" s="38">
        <f>ROUND(D55/2633.3/12,2)</f>
        <v>0.85</v>
      </c>
      <c r="E58" s="34"/>
      <c r="F58" s="35">
        <v>39180</v>
      </c>
    </row>
    <row r="59" spans="1:6" s="35" customFormat="1" ht="65.25" customHeight="1" x14ac:dyDescent="0.25">
      <c r="A59" s="30" t="s">
        <v>160</v>
      </c>
      <c r="B59" s="31" t="s">
        <v>46</v>
      </c>
      <c r="C59" s="32" t="s">
        <v>42</v>
      </c>
      <c r="D59" s="65" t="s">
        <v>161</v>
      </c>
      <c r="E59" s="34"/>
    </row>
    <row r="60" spans="1:6" s="35" customFormat="1" ht="24" customHeight="1" x14ac:dyDescent="0.25">
      <c r="A60" s="30"/>
      <c r="B60" s="31" t="s">
        <v>44</v>
      </c>
      <c r="C60" s="32" t="s">
        <v>12</v>
      </c>
      <c r="D60" s="66">
        <v>179078.99</v>
      </c>
      <c r="E60" s="34"/>
    </row>
    <row r="61" spans="1:6" s="35" customFormat="1" ht="24" customHeight="1" x14ac:dyDescent="0.25">
      <c r="A61" s="30"/>
      <c r="B61" s="31" t="s">
        <v>48</v>
      </c>
      <c r="C61" s="32" t="s">
        <v>42</v>
      </c>
      <c r="D61" s="38" t="s">
        <v>71</v>
      </c>
      <c r="E61" s="34"/>
    </row>
    <row r="62" spans="1:6" s="35" customFormat="1" ht="21.75" customHeight="1" x14ac:dyDescent="0.25">
      <c r="A62" s="30"/>
      <c r="B62" s="31" t="s">
        <v>4</v>
      </c>
      <c r="C62" s="32" t="s">
        <v>42</v>
      </c>
      <c r="D62" s="38" t="s">
        <v>50</v>
      </c>
      <c r="E62" s="34"/>
    </row>
    <row r="63" spans="1:6" s="35" customFormat="1" ht="21.75" customHeight="1" x14ac:dyDescent="0.25">
      <c r="A63" s="30"/>
      <c r="B63" s="31" t="s">
        <v>51</v>
      </c>
      <c r="C63" s="32" t="s">
        <v>12</v>
      </c>
      <c r="D63" s="38">
        <f>ROUND(D60/2633.3/12,2)</f>
        <v>5.67</v>
      </c>
      <c r="E63" s="34"/>
      <c r="F63" s="35">
        <f>34226.26+2688.85</f>
        <v>36915.11</v>
      </c>
    </row>
    <row r="64" spans="1:6" s="35" customFormat="1" ht="32.25" customHeight="1" x14ac:dyDescent="0.25">
      <c r="A64" s="30" t="s">
        <v>162</v>
      </c>
      <c r="B64" s="31" t="s">
        <v>46</v>
      </c>
      <c r="C64" s="32" t="s">
        <v>42</v>
      </c>
      <c r="D64" s="66" t="s">
        <v>163</v>
      </c>
      <c r="E64" s="34"/>
    </row>
    <row r="65" spans="1:9" s="35" customFormat="1" ht="21.75" customHeight="1" x14ac:dyDescent="0.25">
      <c r="A65" s="30"/>
      <c r="B65" s="31" t="s">
        <v>44</v>
      </c>
      <c r="C65" s="32" t="s">
        <v>12</v>
      </c>
      <c r="D65" s="66">
        <v>5100</v>
      </c>
      <c r="E65" s="34"/>
    </row>
    <row r="66" spans="1:9" s="35" customFormat="1" ht="24" customHeight="1" x14ac:dyDescent="0.25">
      <c r="A66" s="30"/>
      <c r="B66" s="31" t="s">
        <v>48</v>
      </c>
      <c r="C66" s="32" t="s">
        <v>42</v>
      </c>
      <c r="D66" s="38" t="s">
        <v>71</v>
      </c>
      <c r="E66" s="34"/>
    </row>
    <row r="67" spans="1:9" s="35" customFormat="1" ht="23.25" customHeight="1" x14ac:dyDescent="0.25">
      <c r="A67" s="30"/>
      <c r="B67" s="31" t="s">
        <v>4</v>
      </c>
      <c r="C67" s="32" t="s">
        <v>42</v>
      </c>
      <c r="D67" s="38" t="s">
        <v>50</v>
      </c>
      <c r="E67" s="34"/>
    </row>
    <row r="68" spans="1:9" s="35" customFormat="1" ht="21.75" customHeight="1" x14ac:dyDescent="0.25">
      <c r="A68" s="30"/>
      <c r="B68" s="31" t="s">
        <v>51</v>
      </c>
      <c r="C68" s="32" t="s">
        <v>12</v>
      </c>
      <c r="D68" s="38">
        <f>ROUND(D65/2633.3/12,2)</f>
        <v>0.16</v>
      </c>
      <c r="E68" s="34"/>
    </row>
    <row r="69" spans="1:9" s="27" customFormat="1" ht="30" customHeight="1" x14ac:dyDescent="0.25">
      <c r="A69" s="23" t="s">
        <v>65</v>
      </c>
      <c r="B69" s="41" t="s">
        <v>41</v>
      </c>
      <c r="C69" s="24" t="s">
        <v>42</v>
      </c>
      <c r="D69" s="25" t="s">
        <v>66</v>
      </c>
      <c r="E69" s="26"/>
    </row>
    <row r="70" spans="1:9" s="27" customFormat="1" ht="39" customHeight="1" x14ac:dyDescent="0.25">
      <c r="A70" s="23"/>
      <c r="B70" s="42" t="s">
        <v>44</v>
      </c>
      <c r="C70" s="28" t="s">
        <v>12</v>
      </c>
      <c r="D70" s="56">
        <v>415551.88499999995</v>
      </c>
      <c r="E70" s="26"/>
      <c r="F70" s="27">
        <f>F78+F83+F88+F93+F98+F103</f>
        <v>405636.56999999989</v>
      </c>
      <c r="H70" s="58">
        <f>D75+D80+D85+D90+D95+D100</f>
        <v>415551.88999999996</v>
      </c>
      <c r="I70" s="27">
        <v>415551.88499999995</v>
      </c>
    </row>
    <row r="71" spans="1:9" s="22" customFormat="1" ht="23.25" customHeight="1" x14ac:dyDescent="0.25">
      <c r="A71" s="67"/>
      <c r="B71" s="68" t="s">
        <v>48</v>
      </c>
      <c r="C71" s="69" t="s">
        <v>42</v>
      </c>
      <c r="D71" s="70" t="s">
        <v>155</v>
      </c>
      <c r="E71" s="71"/>
    </row>
    <row r="72" spans="1:9" s="22" customFormat="1" ht="18.75" customHeight="1" x14ac:dyDescent="0.25">
      <c r="A72" s="67"/>
      <c r="B72" s="68" t="s">
        <v>4</v>
      </c>
      <c r="C72" s="69" t="s">
        <v>42</v>
      </c>
      <c r="D72" s="70" t="s">
        <v>50</v>
      </c>
      <c r="E72" s="71"/>
    </row>
    <row r="73" spans="1:9" s="22" customFormat="1" ht="18" customHeight="1" x14ac:dyDescent="0.25">
      <c r="A73" s="67"/>
      <c r="B73" s="68" t="s">
        <v>51</v>
      </c>
      <c r="C73" s="69" t="s">
        <v>12</v>
      </c>
      <c r="D73" s="70">
        <f>ROUND(D70/2633.3/12,2)</f>
        <v>13.15</v>
      </c>
      <c r="E73" s="71"/>
      <c r="F73" s="22">
        <f>34226.26+2688.85</f>
        <v>36915.11</v>
      </c>
    </row>
    <row r="74" spans="1:9" s="35" customFormat="1" ht="117.75" customHeight="1" x14ac:dyDescent="0.25">
      <c r="A74" s="30" t="s">
        <v>67</v>
      </c>
      <c r="B74" s="31" t="s">
        <v>46</v>
      </c>
      <c r="C74" s="32" t="s">
        <v>42</v>
      </c>
      <c r="D74" s="43" t="s">
        <v>164</v>
      </c>
      <c r="E74" s="34"/>
    </row>
    <row r="75" spans="1:9" s="35" customFormat="1" ht="24.75" customHeight="1" x14ac:dyDescent="0.25">
      <c r="A75" s="30"/>
      <c r="B75" s="31" t="s">
        <v>44</v>
      </c>
      <c r="C75" s="32" t="s">
        <v>12</v>
      </c>
      <c r="D75" s="43">
        <v>328039.96999999997</v>
      </c>
      <c r="E75" s="34"/>
    </row>
    <row r="76" spans="1:9" s="35" customFormat="1" ht="20.25" customHeight="1" x14ac:dyDescent="0.25">
      <c r="A76" s="30"/>
      <c r="B76" s="31" t="s">
        <v>48</v>
      </c>
      <c r="C76" s="32" t="s">
        <v>42</v>
      </c>
      <c r="D76" s="36" t="s">
        <v>49</v>
      </c>
      <c r="E76" s="34"/>
    </row>
    <row r="77" spans="1:9" s="35" customFormat="1" x14ac:dyDescent="0.25">
      <c r="A77" s="30"/>
      <c r="B77" s="31" t="s">
        <v>4</v>
      </c>
      <c r="C77" s="32" t="s">
        <v>42</v>
      </c>
      <c r="D77" s="36" t="s">
        <v>50</v>
      </c>
      <c r="E77" s="34"/>
    </row>
    <row r="78" spans="1:9" s="35" customFormat="1" x14ac:dyDescent="0.25">
      <c r="A78" s="30"/>
      <c r="B78" s="31" t="s">
        <v>51</v>
      </c>
      <c r="C78" s="32" t="s">
        <v>12</v>
      </c>
      <c r="D78" s="36">
        <f>ROUND(D75/2633.3/12,2)</f>
        <v>10.38</v>
      </c>
      <c r="E78" s="34"/>
      <c r="F78" s="35">
        <v>299709.48</v>
      </c>
    </row>
    <row r="79" spans="1:9" s="35" customFormat="1" ht="32.25" customHeight="1" x14ac:dyDescent="0.25">
      <c r="A79" s="30" t="s">
        <v>69</v>
      </c>
      <c r="B79" s="31" t="s">
        <v>46</v>
      </c>
      <c r="C79" s="32" t="s">
        <v>42</v>
      </c>
      <c r="D79" s="36" t="s">
        <v>165</v>
      </c>
      <c r="E79" s="34"/>
      <c r="G79" s="35" t="s">
        <v>166</v>
      </c>
    </row>
    <row r="80" spans="1:9" s="35" customFormat="1" ht="21" customHeight="1" x14ac:dyDescent="0.25">
      <c r="A80" s="30"/>
      <c r="B80" s="31" t="s">
        <v>44</v>
      </c>
      <c r="C80" s="32" t="s">
        <v>12</v>
      </c>
      <c r="D80" s="72">
        <v>5880</v>
      </c>
      <c r="E80" s="34"/>
    </row>
    <row r="81" spans="1:7" s="35" customFormat="1" ht="21" customHeight="1" x14ac:dyDescent="0.25">
      <c r="A81" s="30"/>
      <c r="B81" s="31" t="s">
        <v>48</v>
      </c>
      <c r="C81" s="32" t="s">
        <v>42</v>
      </c>
      <c r="D81" s="36" t="s">
        <v>167</v>
      </c>
      <c r="E81" s="34"/>
      <c r="G81" s="35" t="s">
        <v>168</v>
      </c>
    </row>
    <row r="82" spans="1:7" s="35" customFormat="1" x14ac:dyDescent="0.25">
      <c r="A82" s="30"/>
      <c r="B82" s="31" t="s">
        <v>4</v>
      </c>
      <c r="C82" s="32" t="s">
        <v>42</v>
      </c>
      <c r="D82" s="36" t="s">
        <v>50</v>
      </c>
      <c r="E82" s="34"/>
      <c r="G82" s="35" t="s">
        <v>169</v>
      </c>
    </row>
    <row r="83" spans="1:7" s="35" customFormat="1" x14ac:dyDescent="0.25">
      <c r="A83" s="30"/>
      <c r="B83" s="31" t="s">
        <v>51</v>
      </c>
      <c r="C83" s="32" t="s">
        <v>12</v>
      </c>
      <c r="D83" s="72">
        <f>D80/2633.3/12</f>
        <v>0.18607830478866819</v>
      </c>
      <c r="E83" s="34"/>
      <c r="F83" s="35">
        <v>13129.22</v>
      </c>
      <c r="G83" s="35" t="s">
        <v>170</v>
      </c>
    </row>
    <row r="84" spans="1:7" s="35" customFormat="1" ht="31.5" customHeight="1" x14ac:dyDescent="0.25">
      <c r="A84" s="30" t="s">
        <v>171</v>
      </c>
      <c r="B84" s="31" t="s">
        <v>46</v>
      </c>
      <c r="C84" s="32" t="s">
        <v>42</v>
      </c>
      <c r="D84" s="36" t="s">
        <v>172</v>
      </c>
      <c r="E84" s="34"/>
    </row>
    <row r="85" spans="1:7" s="35" customFormat="1" ht="22.5" customHeight="1" x14ac:dyDescent="0.25">
      <c r="A85" s="30"/>
      <c r="B85" s="31" t="s">
        <v>44</v>
      </c>
      <c r="C85" s="32" t="s">
        <v>12</v>
      </c>
      <c r="D85" s="36">
        <v>3238.8</v>
      </c>
      <c r="E85" s="34"/>
    </row>
    <row r="86" spans="1:7" s="35" customFormat="1" ht="21.75" customHeight="1" x14ac:dyDescent="0.25">
      <c r="A86" s="30"/>
      <c r="B86" s="31" t="s">
        <v>48</v>
      </c>
      <c r="C86" s="32" t="s">
        <v>42</v>
      </c>
      <c r="D86" s="36" t="s">
        <v>71</v>
      </c>
      <c r="E86" s="34"/>
    </row>
    <row r="87" spans="1:7" s="35" customFormat="1" x14ac:dyDescent="0.25">
      <c r="A87" s="30"/>
      <c r="B87" s="31" t="s">
        <v>4</v>
      </c>
      <c r="C87" s="32" t="s">
        <v>42</v>
      </c>
      <c r="D87" s="36" t="s">
        <v>50</v>
      </c>
      <c r="E87" s="34"/>
    </row>
    <row r="88" spans="1:7" s="35" customFormat="1" x14ac:dyDescent="0.25">
      <c r="A88" s="30"/>
      <c r="B88" s="31" t="s">
        <v>51</v>
      </c>
      <c r="C88" s="32" t="s">
        <v>12</v>
      </c>
      <c r="D88" s="72">
        <f>D85/2633.3/12</f>
        <v>0.10249496829073786</v>
      </c>
      <c r="E88" s="34"/>
      <c r="F88" s="35">
        <v>2971.17</v>
      </c>
    </row>
    <row r="89" spans="1:7" s="35" customFormat="1" ht="33.75" customHeight="1" x14ac:dyDescent="0.25">
      <c r="A89" s="30" t="s">
        <v>72</v>
      </c>
      <c r="B89" s="31" t="s">
        <v>46</v>
      </c>
      <c r="C89" s="32" t="s">
        <v>42</v>
      </c>
      <c r="D89" s="43" t="s">
        <v>173</v>
      </c>
      <c r="E89" s="34"/>
    </row>
    <row r="90" spans="1:7" s="35" customFormat="1" ht="19.5" customHeight="1" x14ac:dyDescent="0.25">
      <c r="A90" s="30"/>
      <c r="B90" s="31" t="s">
        <v>44</v>
      </c>
      <c r="C90" s="32" t="s">
        <v>12</v>
      </c>
      <c r="D90" s="64">
        <v>6000</v>
      </c>
      <c r="E90" s="34"/>
    </row>
    <row r="91" spans="1:7" s="35" customFormat="1" ht="17.25" customHeight="1" x14ac:dyDescent="0.25">
      <c r="A91" s="30"/>
      <c r="B91" s="31" t="s">
        <v>48</v>
      </c>
      <c r="C91" s="32" t="s">
        <v>42</v>
      </c>
      <c r="D91" s="36" t="s">
        <v>155</v>
      </c>
      <c r="E91" s="34"/>
    </row>
    <row r="92" spans="1:7" s="35" customFormat="1" x14ac:dyDescent="0.25">
      <c r="A92" s="30"/>
      <c r="B92" s="31" t="s">
        <v>4</v>
      </c>
      <c r="C92" s="32" t="s">
        <v>42</v>
      </c>
      <c r="D92" s="36" t="s">
        <v>50</v>
      </c>
      <c r="E92" s="34"/>
    </row>
    <row r="93" spans="1:7" s="35" customFormat="1" x14ac:dyDescent="0.25">
      <c r="A93" s="30"/>
      <c r="B93" s="31" t="s">
        <v>51</v>
      </c>
      <c r="C93" s="32" t="s">
        <v>12</v>
      </c>
      <c r="D93" s="36">
        <v>0.19</v>
      </c>
      <c r="E93" s="34"/>
      <c r="F93" s="35">
        <v>6000</v>
      </c>
    </row>
    <row r="94" spans="1:7" s="35" customFormat="1" ht="32.25" customHeight="1" x14ac:dyDescent="0.25">
      <c r="A94" s="30" t="s">
        <v>75</v>
      </c>
      <c r="B94" s="31" t="s">
        <v>46</v>
      </c>
      <c r="C94" s="32" t="s">
        <v>42</v>
      </c>
      <c r="D94" s="43" t="s">
        <v>76</v>
      </c>
      <c r="E94" s="34"/>
    </row>
    <row r="95" spans="1:7" s="35" customFormat="1" ht="22.5" customHeight="1" x14ac:dyDescent="0.25">
      <c r="A95" s="30"/>
      <c r="B95" s="31" t="s">
        <v>44</v>
      </c>
      <c r="C95" s="32" t="s">
        <v>12</v>
      </c>
      <c r="D95" s="66">
        <f>'[1]отчет о расход ден ср-в 2020'!B6</f>
        <v>48973.29</v>
      </c>
      <c r="E95" s="34"/>
    </row>
    <row r="96" spans="1:7" s="35" customFormat="1" ht="19.5" customHeight="1" x14ac:dyDescent="0.25">
      <c r="A96" s="30"/>
      <c r="B96" s="31" t="s">
        <v>48</v>
      </c>
      <c r="C96" s="32" t="s">
        <v>42</v>
      </c>
      <c r="D96" s="36" t="s">
        <v>77</v>
      </c>
      <c r="E96" s="34"/>
    </row>
    <row r="97" spans="1:6" s="35" customFormat="1" x14ac:dyDescent="0.25">
      <c r="A97" s="30"/>
      <c r="B97" s="31" t="s">
        <v>4</v>
      </c>
      <c r="C97" s="32" t="s">
        <v>42</v>
      </c>
      <c r="D97" s="36" t="s">
        <v>174</v>
      </c>
      <c r="E97" s="34"/>
    </row>
    <row r="98" spans="1:6" s="35" customFormat="1" x14ac:dyDescent="0.25">
      <c r="A98" s="30"/>
      <c r="B98" s="31" t="s">
        <v>51</v>
      </c>
      <c r="C98" s="32" t="s">
        <v>12</v>
      </c>
      <c r="D98" s="36">
        <f>ROUND(D95/2633.3/12,2)</f>
        <v>1.55</v>
      </c>
      <c r="E98" s="34"/>
      <c r="F98" s="35">
        <v>58056.66</v>
      </c>
    </row>
    <row r="99" spans="1:6" s="35" customFormat="1" ht="33" customHeight="1" x14ac:dyDescent="0.25">
      <c r="A99" s="30" t="s">
        <v>78</v>
      </c>
      <c r="B99" s="31" t="s">
        <v>46</v>
      </c>
      <c r="C99" s="32" t="s">
        <v>42</v>
      </c>
      <c r="D99" s="43" t="s">
        <v>79</v>
      </c>
      <c r="E99" s="34"/>
    </row>
    <row r="100" spans="1:6" s="35" customFormat="1" ht="18" customHeight="1" x14ac:dyDescent="0.25">
      <c r="A100" s="30"/>
      <c r="B100" s="31" t="s">
        <v>44</v>
      </c>
      <c r="C100" s="32" t="s">
        <v>12</v>
      </c>
      <c r="D100" s="66">
        <f>'[1]отчет о расход ден ср-в 2020'!B7</f>
        <v>23419.83</v>
      </c>
      <c r="E100" s="34"/>
    </row>
    <row r="101" spans="1:6" s="35" customFormat="1" ht="20.25" customHeight="1" x14ac:dyDescent="0.25">
      <c r="A101" s="30"/>
      <c r="B101" s="31" t="s">
        <v>48</v>
      </c>
      <c r="C101" s="32" t="s">
        <v>42</v>
      </c>
      <c r="D101" s="36" t="s">
        <v>77</v>
      </c>
      <c r="E101" s="34"/>
    </row>
    <row r="102" spans="1:6" s="35" customFormat="1" x14ac:dyDescent="0.25">
      <c r="A102" s="30"/>
      <c r="B102" s="31" t="s">
        <v>4</v>
      </c>
      <c r="C102" s="32" t="s">
        <v>42</v>
      </c>
      <c r="D102" s="36" t="s">
        <v>174</v>
      </c>
      <c r="E102" s="34"/>
    </row>
    <row r="103" spans="1:6" s="35" customFormat="1" x14ac:dyDescent="0.25">
      <c r="A103" s="30"/>
      <c r="B103" s="31" t="s">
        <v>51</v>
      </c>
      <c r="C103" s="32" t="s">
        <v>12</v>
      </c>
      <c r="D103" s="36">
        <f>ROUND(D100/2633.3/12,2)</f>
        <v>0.74</v>
      </c>
      <c r="E103" s="34"/>
      <c r="F103" s="35">
        <v>25770.04</v>
      </c>
    </row>
    <row r="104" spans="1:6" s="27" customFormat="1" ht="22.5" customHeight="1" x14ac:dyDescent="0.25">
      <c r="A104" s="44" t="s">
        <v>80</v>
      </c>
      <c r="B104" s="44"/>
      <c r="C104" s="44"/>
      <c r="D104" s="44"/>
      <c r="E104" s="44"/>
    </row>
    <row r="105" spans="1:6" s="35" customFormat="1" ht="23.25" customHeight="1" x14ac:dyDescent="0.25">
      <c r="A105" s="45">
        <v>27</v>
      </c>
      <c r="B105" s="31" t="s">
        <v>81</v>
      </c>
      <c r="C105" s="32" t="s">
        <v>82</v>
      </c>
      <c r="D105" s="36">
        <v>0</v>
      </c>
      <c r="E105" s="34"/>
    </row>
    <row r="106" spans="1:6" s="35" customFormat="1" x14ac:dyDescent="0.25">
      <c r="A106" s="45">
        <v>28</v>
      </c>
      <c r="B106" s="31" t="s">
        <v>83</v>
      </c>
      <c r="C106" s="32" t="s">
        <v>82</v>
      </c>
      <c r="D106" s="36">
        <v>0</v>
      </c>
      <c r="E106" s="34"/>
    </row>
    <row r="107" spans="1:6" s="35" customFormat="1" ht="30" x14ac:dyDescent="0.25">
      <c r="A107" s="45">
        <v>29</v>
      </c>
      <c r="B107" s="31" t="s">
        <v>84</v>
      </c>
      <c r="C107" s="32" t="s">
        <v>82</v>
      </c>
      <c r="D107" s="36">
        <v>0</v>
      </c>
      <c r="E107" s="34"/>
    </row>
    <row r="108" spans="1:6" s="35" customFormat="1" x14ac:dyDescent="0.25">
      <c r="A108" s="45">
        <v>30</v>
      </c>
      <c r="B108" s="31" t="s">
        <v>85</v>
      </c>
      <c r="C108" s="32" t="s">
        <v>12</v>
      </c>
      <c r="D108" s="36">
        <v>0</v>
      </c>
      <c r="E108" s="34"/>
      <c r="F108" s="35" t="s">
        <v>86</v>
      </c>
    </row>
    <row r="109" spans="1:6" s="27" customFormat="1" ht="19.5" customHeight="1" x14ac:dyDescent="0.25">
      <c r="A109" s="44" t="s">
        <v>87</v>
      </c>
      <c r="B109" s="44"/>
      <c r="C109" s="44"/>
      <c r="D109" s="44"/>
      <c r="E109" s="44"/>
    </row>
    <row r="110" spans="1:6" s="35" customFormat="1" ht="30" x14ac:dyDescent="0.25">
      <c r="A110" s="45">
        <v>31</v>
      </c>
      <c r="B110" s="31" t="s">
        <v>11</v>
      </c>
      <c r="C110" s="32" t="s">
        <v>12</v>
      </c>
      <c r="D110" s="36">
        <v>0</v>
      </c>
      <c r="E110" s="34"/>
    </row>
    <row r="111" spans="1:6" s="35" customFormat="1" ht="30" x14ac:dyDescent="0.25">
      <c r="A111" s="45">
        <v>32</v>
      </c>
      <c r="B111" s="31" t="s">
        <v>13</v>
      </c>
      <c r="C111" s="32" t="s">
        <v>12</v>
      </c>
      <c r="D111" s="36">
        <v>0</v>
      </c>
      <c r="E111" s="34"/>
    </row>
    <row r="112" spans="1:6" s="35" customFormat="1" ht="20.25" customHeight="1" x14ac:dyDescent="0.25">
      <c r="A112" s="45">
        <v>33</v>
      </c>
      <c r="B112" s="31" t="s">
        <v>14</v>
      </c>
      <c r="C112" s="32" t="s">
        <v>12</v>
      </c>
      <c r="D112" s="36">
        <v>0</v>
      </c>
      <c r="E112" s="34"/>
    </row>
    <row r="113" spans="1:6" s="35" customFormat="1" ht="29.25" customHeight="1" x14ac:dyDescent="0.25">
      <c r="A113" s="45">
        <v>34</v>
      </c>
      <c r="B113" s="31" t="s">
        <v>36</v>
      </c>
      <c r="C113" s="32" t="s">
        <v>12</v>
      </c>
      <c r="D113" s="36">
        <v>0</v>
      </c>
      <c r="E113" s="34"/>
    </row>
    <row r="114" spans="1:6" s="35" customFormat="1" ht="30.75" customHeight="1" x14ac:dyDescent="0.25">
      <c r="A114" s="45">
        <v>35</v>
      </c>
      <c r="B114" s="31" t="s">
        <v>37</v>
      </c>
      <c r="C114" s="32" t="s">
        <v>12</v>
      </c>
      <c r="D114" s="36">
        <v>0</v>
      </c>
      <c r="E114" s="34"/>
    </row>
    <row r="115" spans="1:6" s="35" customFormat="1" x14ac:dyDescent="0.25">
      <c r="A115" s="45">
        <v>36</v>
      </c>
      <c r="B115" s="31" t="s">
        <v>38</v>
      </c>
      <c r="C115" s="32" t="s">
        <v>12</v>
      </c>
      <c r="D115" s="36">
        <v>0</v>
      </c>
      <c r="E115" s="34"/>
    </row>
    <row r="116" spans="1:6" s="47" customFormat="1" ht="18.75" x14ac:dyDescent="0.25">
      <c r="A116" s="46" t="s">
        <v>88</v>
      </c>
      <c r="B116" s="28" t="s">
        <v>89</v>
      </c>
      <c r="C116" s="28" t="s">
        <v>42</v>
      </c>
      <c r="D116" s="46" t="s">
        <v>90</v>
      </c>
      <c r="E116" s="46"/>
    </row>
    <row r="117" spans="1:6" s="35" customFormat="1" x14ac:dyDescent="0.25">
      <c r="A117" s="45" t="s">
        <v>91</v>
      </c>
      <c r="B117" s="31" t="s">
        <v>4</v>
      </c>
      <c r="C117" s="32" t="s">
        <v>42</v>
      </c>
      <c r="D117" s="36" t="s">
        <v>92</v>
      </c>
      <c r="E117" s="34"/>
    </row>
    <row r="118" spans="1:6" s="35" customFormat="1" ht="15" customHeight="1" x14ac:dyDescent="0.25">
      <c r="A118" s="45" t="s">
        <v>93</v>
      </c>
      <c r="B118" s="31" t="s">
        <v>94</v>
      </c>
      <c r="C118" s="32" t="s">
        <v>95</v>
      </c>
      <c r="D118" s="36">
        <v>4156</v>
      </c>
      <c r="E118" s="34"/>
    </row>
    <row r="119" spans="1:6" s="35" customFormat="1" ht="21" customHeight="1" x14ac:dyDescent="0.25">
      <c r="A119" s="45" t="s">
        <v>96</v>
      </c>
      <c r="B119" s="31" t="s">
        <v>97</v>
      </c>
      <c r="C119" s="32" t="s">
        <v>12</v>
      </c>
      <c r="D119" s="36">
        <v>305341.32</v>
      </c>
      <c r="E119" s="34"/>
      <c r="F119" s="35">
        <f>D122-D119</f>
        <v>23419.830000000016</v>
      </c>
    </row>
    <row r="120" spans="1:6" s="35" customFormat="1" ht="18" customHeight="1" x14ac:dyDescent="0.25">
      <c r="A120" s="45" t="s">
        <v>98</v>
      </c>
      <c r="B120" s="31" t="s">
        <v>99</v>
      </c>
      <c r="C120" s="32" t="s">
        <v>12</v>
      </c>
      <c r="D120" s="36">
        <v>305341.32</v>
      </c>
      <c r="E120" s="34"/>
    </row>
    <row r="121" spans="1:6" s="35" customFormat="1" ht="17.25" customHeight="1" x14ac:dyDescent="0.25">
      <c r="A121" s="45" t="s">
        <v>100</v>
      </c>
      <c r="B121" s="31" t="s">
        <v>101</v>
      </c>
      <c r="C121" s="32" t="s">
        <v>12</v>
      </c>
      <c r="D121" s="36">
        <v>0</v>
      </c>
      <c r="E121" s="34"/>
    </row>
    <row r="122" spans="1:6" s="35" customFormat="1" ht="32.25" customHeight="1" x14ac:dyDescent="0.25">
      <c r="A122" s="45" t="s">
        <v>102</v>
      </c>
      <c r="B122" s="31" t="s">
        <v>103</v>
      </c>
      <c r="C122" s="32" t="s">
        <v>12</v>
      </c>
      <c r="D122" s="36">
        <v>328761.15000000002</v>
      </c>
      <c r="E122" s="34"/>
    </row>
    <row r="123" spans="1:6" s="35" customFormat="1" ht="30" x14ac:dyDescent="0.25">
      <c r="A123" s="45" t="s">
        <v>104</v>
      </c>
      <c r="B123" s="31" t="s">
        <v>105</v>
      </c>
      <c r="C123" s="32" t="s">
        <v>12</v>
      </c>
      <c r="D123" s="36">
        <v>328761.15000000002</v>
      </c>
      <c r="E123" s="34"/>
    </row>
    <row r="124" spans="1:6" s="35" customFormat="1" ht="30" x14ac:dyDescent="0.25">
      <c r="A124" s="45" t="s">
        <v>106</v>
      </c>
      <c r="B124" s="31" t="s">
        <v>107</v>
      </c>
      <c r="C124" s="32" t="s">
        <v>12</v>
      </c>
      <c r="D124" s="36">
        <v>0</v>
      </c>
      <c r="E124" s="34"/>
    </row>
    <row r="125" spans="1:6" s="35" customFormat="1" ht="33.75" customHeight="1" x14ac:dyDescent="0.25">
      <c r="A125" s="45" t="s">
        <v>108</v>
      </c>
      <c r="B125" s="31" t="s">
        <v>109</v>
      </c>
      <c r="C125" s="32" t="s">
        <v>12</v>
      </c>
      <c r="D125" s="36">
        <v>0</v>
      </c>
      <c r="E125" s="34"/>
    </row>
    <row r="126" spans="1:6" s="47" customFormat="1" ht="18.75" x14ac:dyDescent="0.25">
      <c r="A126" s="46" t="s">
        <v>175</v>
      </c>
      <c r="B126" s="46" t="s">
        <v>89</v>
      </c>
      <c r="C126" s="28" t="s">
        <v>42</v>
      </c>
      <c r="D126" s="46" t="s">
        <v>176</v>
      </c>
      <c r="E126" s="46"/>
    </row>
    <row r="127" spans="1:6" s="35" customFormat="1" x14ac:dyDescent="0.25">
      <c r="A127" s="45" t="s">
        <v>113</v>
      </c>
      <c r="B127" s="34" t="s">
        <v>4</v>
      </c>
      <c r="C127" s="32" t="s">
        <v>42</v>
      </c>
      <c r="D127" s="36" t="s">
        <v>177</v>
      </c>
      <c r="E127" s="34"/>
    </row>
    <row r="128" spans="1:6" s="35" customFormat="1" ht="23.25" customHeight="1" x14ac:dyDescent="0.25">
      <c r="A128" s="45" t="s">
        <v>114</v>
      </c>
      <c r="B128" s="34" t="s">
        <v>94</v>
      </c>
      <c r="C128" s="32" t="s">
        <v>95</v>
      </c>
      <c r="D128" s="36">
        <v>94.3</v>
      </c>
      <c r="E128" s="34"/>
    </row>
    <row r="129" spans="1:5" s="35" customFormat="1" x14ac:dyDescent="0.25">
      <c r="A129" s="45" t="s">
        <v>115</v>
      </c>
      <c r="B129" s="34" t="s">
        <v>97</v>
      </c>
      <c r="C129" s="32" t="s">
        <v>12</v>
      </c>
      <c r="D129" s="36">
        <v>192911.05</v>
      </c>
      <c r="E129" s="34"/>
    </row>
    <row r="130" spans="1:5" s="35" customFormat="1" x14ac:dyDescent="0.25">
      <c r="A130" s="45" t="s">
        <v>116</v>
      </c>
      <c r="B130" s="34" t="s">
        <v>99</v>
      </c>
      <c r="C130" s="32" t="s">
        <v>12</v>
      </c>
      <c r="D130" s="36">
        <v>192911.05</v>
      </c>
      <c r="E130" s="34"/>
    </row>
    <row r="131" spans="1:5" s="35" customFormat="1" x14ac:dyDescent="0.25">
      <c r="A131" s="45" t="s">
        <v>117</v>
      </c>
      <c r="B131" s="34" t="s">
        <v>101</v>
      </c>
      <c r="C131" s="32" t="s">
        <v>12</v>
      </c>
      <c r="D131" s="36">
        <f>D129-D130</f>
        <v>0</v>
      </c>
      <c r="E131" s="34"/>
    </row>
    <row r="132" spans="1:5" s="35" customFormat="1" ht="30" x14ac:dyDescent="0.25">
      <c r="A132" s="45" t="s">
        <v>118</v>
      </c>
      <c r="B132" s="31" t="s">
        <v>103</v>
      </c>
      <c r="C132" s="32" t="s">
        <v>12</v>
      </c>
      <c r="D132" s="36">
        <v>179475.01</v>
      </c>
      <c r="E132" s="34"/>
    </row>
    <row r="133" spans="1:5" s="35" customFormat="1" ht="30" x14ac:dyDescent="0.25">
      <c r="A133" s="45" t="s">
        <v>119</v>
      </c>
      <c r="B133" s="31" t="s">
        <v>105</v>
      </c>
      <c r="C133" s="32" t="s">
        <v>12</v>
      </c>
      <c r="D133" s="36">
        <v>179475.01</v>
      </c>
      <c r="E133" s="34"/>
    </row>
    <row r="134" spans="1:5" s="35" customFormat="1" ht="30" x14ac:dyDescent="0.25">
      <c r="A134" s="45" t="s">
        <v>120</v>
      </c>
      <c r="B134" s="31" t="s">
        <v>107</v>
      </c>
      <c r="C134" s="32" t="s">
        <v>12</v>
      </c>
      <c r="D134" s="36">
        <v>0</v>
      </c>
      <c r="E134" s="34"/>
    </row>
    <row r="135" spans="1:5" s="35" customFormat="1" ht="31.5" customHeight="1" x14ac:dyDescent="0.25">
      <c r="A135" s="45" t="s">
        <v>121</v>
      </c>
      <c r="B135" s="31" t="s">
        <v>109</v>
      </c>
      <c r="C135" s="32" t="s">
        <v>12</v>
      </c>
      <c r="D135" s="36">
        <v>0</v>
      </c>
      <c r="E135" s="34"/>
    </row>
    <row r="136" spans="1:5" s="47" customFormat="1" ht="18.75" x14ac:dyDescent="0.25">
      <c r="A136" s="46" t="s">
        <v>122</v>
      </c>
      <c r="B136" s="28" t="s">
        <v>89</v>
      </c>
      <c r="C136" s="28" t="s">
        <v>42</v>
      </c>
      <c r="D136" s="46" t="s">
        <v>178</v>
      </c>
      <c r="E136" s="46"/>
    </row>
    <row r="137" spans="1:5" s="35" customFormat="1" ht="20.25" customHeight="1" x14ac:dyDescent="0.25">
      <c r="A137" s="45" t="s">
        <v>124</v>
      </c>
      <c r="B137" s="31" t="s">
        <v>4</v>
      </c>
      <c r="C137" s="32" t="s">
        <v>42</v>
      </c>
      <c r="D137" s="36" t="s">
        <v>177</v>
      </c>
      <c r="E137" s="34"/>
    </row>
    <row r="138" spans="1:5" s="35" customFormat="1" ht="24" customHeight="1" x14ac:dyDescent="0.25">
      <c r="A138" s="45" t="s">
        <v>125</v>
      </c>
      <c r="B138" s="31" t="s">
        <v>94</v>
      </c>
      <c r="C138" s="32" t="s">
        <v>95</v>
      </c>
      <c r="D138" s="36">
        <v>280.33</v>
      </c>
      <c r="E138" s="34"/>
    </row>
    <row r="139" spans="1:5" s="35" customFormat="1" x14ac:dyDescent="0.25">
      <c r="A139" s="45" t="s">
        <v>126</v>
      </c>
      <c r="B139" s="31" t="s">
        <v>97</v>
      </c>
      <c r="C139" s="32" t="s">
        <v>12</v>
      </c>
      <c r="D139" s="36">
        <v>535208.34</v>
      </c>
      <c r="E139" s="34"/>
    </row>
    <row r="140" spans="1:5" s="35" customFormat="1" x14ac:dyDescent="0.25">
      <c r="A140" s="45" t="s">
        <v>127</v>
      </c>
      <c r="B140" s="31" t="s">
        <v>99</v>
      </c>
      <c r="C140" s="32" t="s">
        <v>12</v>
      </c>
      <c r="D140" s="36">
        <v>535208.34</v>
      </c>
      <c r="E140" s="34"/>
    </row>
    <row r="141" spans="1:5" s="35" customFormat="1" x14ac:dyDescent="0.25">
      <c r="A141" s="45" t="s">
        <v>128</v>
      </c>
      <c r="B141" s="31" t="s">
        <v>101</v>
      </c>
      <c r="C141" s="32" t="s">
        <v>12</v>
      </c>
      <c r="D141" s="36">
        <f>D139-D140</f>
        <v>0</v>
      </c>
      <c r="E141" s="34"/>
    </row>
    <row r="142" spans="1:5" s="35" customFormat="1" ht="30" x14ac:dyDescent="0.25">
      <c r="A142" s="45" t="s">
        <v>129</v>
      </c>
      <c r="B142" s="31" t="s">
        <v>103</v>
      </c>
      <c r="C142" s="32" t="s">
        <v>12</v>
      </c>
      <c r="D142" s="36">
        <v>535247.79</v>
      </c>
      <c r="E142" s="34"/>
    </row>
    <row r="143" spans="1:5" s="35" customFormat="1" ht="30" x14ac:dyDescent="0.25">
      <c r="A143" s="45" t="s">
        <v>130</v>
      </c>
      <c r="B143" s="31" t="s">
        <v>105</v>
      </c>
      <c r="C143" s="32" t="s">
        <v>12</v>
      </c>
      <c r="D143" s="36">
        <v>5352447.79</v>
      </c>
      <c r="E143" s="34"/>
    </row>
    <row r="144" spans="1:5" s="35" customFormat="1" ht="30" x14ac:dyDescent="0.25">
      <c r="A144" s="45" t="s">
        <v>131</v>
      </c>
      <c r="B144" s="31" t="s">
        <v>107</v>
      </c>
      <c r="C144" s="32" t="s">
        <v>12</v>
      </c>
      <c r="D144" s="36">
        <v>0</v>
      </c>
      <c r="E144" s="34"/>
    </row>
    <row r="145" spans="1:5" s="35" customFormat="1" ht="30" x14ac:dyDescent="0.25">
      <c r="A145" s="45" t="s">
        <v>132</v>
      </c>
      <c r="B145" s="31" t="s">
        <v>109</v>
      </c>
      <c r="C145" s="32" t="s">
        <v>12</v>
      </c>
      <c r="D145" s="36">
        <v>0</v>
      </c>
      <c r="E145" s="34"/>
    </row>
    <row r="146" spans="1:5" s="27" customFormat="1" ht="24" customHeight="1" x14ac:dyDescent="0.25">
      <c r="A146" s="48" t="s">
        <v>133</v>
      </c>
      <c r="B146" s="49"/>
      <c r="C146" s="49"/>
      <c r="D146" s="49"/>
      <c r="E146" s="50"/>
    </row>
    <row r="147" spans="1:5" s="35" customFormat="1" x14ac:dyDescent="0.25">
      <c r="A147" s="45" t="s">
        <v>134</v>
      </c>
      <c r="B147" s="31" t="s">
        <v>81</v>
      </c>
      <c r="C147" s="32" t="s">
        <v>82</v>
      </c>
      <c r="D147" s="36">
        <v>0</v>
      </c>
      <c r="E147" s="34"/>
    </row>
    <row r="148" spans="1:5" s="35" customFormat="1" x14ac:dyDescent="0.25">
      <c r="A148" s="45" t="s">
        <v>135</v>
      </c>
      <c r="B148" s="31" t="s">
        <v>83</v>
      </c>
      <c r="C148" s="32" t="s">
        <v>82</v>
      </c>
      <c r="D148" s="36">
        <v>0</v>
      </c>
      <c r="E148" s="34"/>
    </row>
    <row r="149" spans="1:5" s="35" customFormat="1" ht="30" x14ac:dyDescent="0.25">
      <c r="A149" s="45" t="s">
        <v>136</v>
      </c>
      <c r="B149" s="31" t="s">
        <v>84</v>
      </c>
      <c r="C149" s="32" t="s">
        <v>137</v>
      </c>
      <c r="D149" s="36">
        <v>0</v>
      </c>
      <c r="E149" s="34"/>
    </row>
    <row r="150" spans="1:5" s="35" customFormat="1" x14ac:dyDescent="0.25">
      <c r="A150" s="45" t="s">
        <v>138</v>
      </c>
      <c r="B150" s="31" t="s">
        <v>85</v>
      </c>
      <c r="C150" s="32" t="s">
        <v>12</v>
      </c>
      <c r="D150" s="36">
        <v>0</v>
      </c>
      <c r="E150" s="34"/>
    </row>
    <row r="151" spans="1:5" s="35" customFormat="1" x14ac:dyDescent="0.25">
      <c r="A151" s="45" t="s">
        <v>139</v>
      </c>
      <c r="B151" s="31" t="s">
        <v>140</v>
      </c>
      <c r="C151" s="32" t="s">
        <v>82</v>
      </c>
      <c r="D151" s="36">
        <v>0</v>
      </c>
      <c r="E151" s="34"/>
    </row>
    <row r="152" spans="1:5" s="35" customFormat="1" x14ac:dyDescent="0.25">
      <c r="A152" s="45" t="s">
        <v>141</v>
      </c>
      <c r="B152" s="31" t="s">
        <v>142</v>
      </c>
      <c r="C152" s="32" t="s">
        <v>82</v>
      </c>
      <c r="D152" s="36">
        <v>0</v>
      </c>
      <c r="E152" s="34"/>
    </row>
    <row r="153" spans="1:5" s="35" customFormat="1" ht="30" x14ac:dyDescent="0.25">
      <c r="A153" s="45" t="s">
        <v>143</v>
      </c>
      <c r="B153" s="31" t="s">
        <v>144</v>
      </c>
      <c r="C153" s="32" t="s">
        <v>12</v>
      </c>
      <c r="D153" s="36">
        <v>0</v>
      </c>
      <c r="E153" s="34"/>
    </row>
    <row r="154" spans="1:5" s="35" customFormat="1" x14ac:dyDescent="0.25">
      <c r="A154" s="73"/>
      <c r="B154" s="74"/>
      <c r="C154" s="75"/>
      <c r="D154" s="76"/>
      <c r="E154" s="77"/>
    </row>
    <row r="155" spans="1:5" s="35" customFormat="1" x14ac:dyDescent="0.25">
      <c r="A155" s="73"/>
      <c r="B155" s="74"/>
      <c r="C155" s="75"/>
      <c r="D155" s="76"/>
      <c r="E155" s="77"/>
    </row>
    <row r="156" spans="1:5" x14ac:dyDescent="0.25">
      <c r="B156" t="s">
        <v>145</v>
      </c>
    </row>
    <row r="157" spans="1:5" x14ac:dyDescent="0.25">
      <c r="B157" t="s">
        <v>146</v>
      </c>
    </row>
    <row r="158" spans="1:5" x14ac:dyDescent="0.25">
      <c r="B158" t="s">
        <v>147</v>
      </c>
    </row>
    <row r="159" spans="1:5" x14ac:dyDescent="0.25">
      <c r="B159" t="s">
        <v>148</v>
      </c>
    </row>
    <row r="160" spans="1:5" x14ac:dyDescent="0.25">
      <c r="B160" t="s">
        <v>149</v>
      </c>
    </row>
    <row r="161" spans="2:2" x14ac:dyDescent="0.25">
      <c r="B161" t="s">
        <v>150</v>
      </c>
    </row>
  </sheetData>
  <mergeCells count="8">
    <mergeCell ref="A109:E109"/>
    <mergeCell ref="A146:E146"/>
    <mergeCell ref="A3:D3"/>
    <mergeCell ref="H3:L3"/>
    <mergeCell ref="A4:D4"/>
    <mergeCell ref="A5:D5"/>
    <mergeCell ref="A27:E27"/>
    <mergeCell ref="A104:E104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Набережная</vt:lpstr>
      <vt:lpstr>Толстого</vt:lpstr>
      <vt:lpstr>Набережная!Область_печати</vt:lpstr>
      <vt:lpstr>Толстого!Область_печати</vt:lpstr>
    </vt:vector>
  </TitlesOfParts>
  <Company>efko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 сервис</dc:creator>
  <cp:lastModifiedBy>Дом сервис</cp:lastModifiedBy>
  <dcterms:created xsi:type="dcterms:W3CDTF">2021-03-30T14:49:32Z</dcterms:created>
  <dcterms:modified xsi:type="dcterms:W3CDTF">2021-03-30T14:50:48Z</dcterms:modified>
</cp:coreProperties>
</file>