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ом сервис\Desktop\информация для сайтов\"/>
    </mc:Choice>
  </mc:AlternateContent>
  <bookViews>
    <workbookView xWindow="0" yWindow="0" windowWidth="24360" windowHeight="11520"/>
  </bookViews>
  <sheets>
    <sheet name="ОТЧЕТ за 2017" sheetId="1" r:id="rId1"/>
  </sheets>
  <definedNames>
    <definedName name="_xlnm.Print_Area" localSheetId="0">'ОТЧЕТ за 2017'!$A$1:$C$77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C68" i="1"/>
  <c r="G59" i="1"/>
  <c r="C53" i="1"/>
  <c r="C48" i="1"/>
  <c r="C46" i="1"/>
  <c r="J45" i="1"/>
  <c r="C45" i="1"/>
  <c r="C44" i="1" s="1"/>
  <c r="F40" i="1"/>
  <c r="C35" i="1"/>
  <c r="E26" i="1"/>
  <c r="G25" i="1"/>
  <c r="C25" i="1"/>
  <c r="G24" i="1"/>
  <c r="G26" i="1" s="1"/>
  <c r="C23" i="1"/>
  <c r="C16" i="1"/>
  <c r="C13" i="1"/>
  <c r="C21" i="1" s="1"/>
  <c r="C60" i="1" l="1"/>
  <c r="E68" i="1" s="1"/>
  <c r="C61" i="1"/>
  <c r="E65" i="1"/>
</calcChain>
</file>

<file path=xl/sharedStrings.xml><?xml version="1.0" encoding="utf-8"?>
<sst xmlns="http://schemas.openxmlformats.org/spreadsheetml/2006/main" count="108" uniqueCount="105">
  <si>
    <r>
      <t xml:space="preserve">
</t>
    </r>
    <r>
      <rPr>
        <b/>
        <sz val="18"/>
        <color theme="1"/>
        <rFont val="Times New Roman"/>
        <family val="1"/>
        <charset val="204"/>
      </rPr>
      <t>ОТЧЕТ</t>
    </r>
    <r>
      <rPr>
        <b/>
        <sz val="11"/>
        <color theme="1"/>
        <rFont val="Times New Roman"/>
        <family val="1"/>
        <charset val="204"/>
      </rPr>
      <t xml:space="preserve"> ООО "ДОМ_СЕРВИС"  ПО УПРАВЛЕНИЮ И СОДЕРЖАНИЮ  ОБЩЕДОМОВОГО
ИМУЩЕСТВА В МЕСТАХ ОБЩЕГО ПОЛЬЗОВАНИЯ В МКД ПО АДРЕСУ:</t>
    </r>
    <r>
      <rPr>
        <b/>
        <sz val="9"/>
        <color theme="1"/>
        <rFont val="Times New Roman"/>
        <family val="1"/>
        <charset val="204"/>
      </rPr>
      <t xml:space="preserve">  БЕЛГОРОДСКАЯ ОБЛ., Г. АЛЕКСЕЕВКА,ул.Л.Толстого, № 88 </t>
    </r>
    <r>
      <rPr>
        <b/>
        <sz val="18"/>
        <color theme="1"/>
        <rFont val="Times New Roman"/>
        <family val="1"/>
        <charset val="204"/>
      </rPr>
      <t>за 2017 год</t>
    </r>
    <r>
      <rPr>
        <b/>
        <sz val="9"/>
        <color theme="1"/>
        <rFont val="Times New Roman"/>
        <family val="1"/>
        <charset val="204"/>
      </rPr>
      <t xml:space="preserve">
</t>
    </r>
  </si>
  <si>
    <t>Характеристика МКД</t>
  </si>
  <si>
    <t>Количество этажей</t>
  </si>
  <si>
    <t>Количество подъездов</t>
  </si>
  <si>
    <t>Количество квартир</t>
  </si>
  <si>
    <t>Количество нежилых помещений</t>
  </si>
  <si>
    <t>Общая площадь жилых помещений</t>
  </si>
  <si>
    <t>Общая площадь нежилых помещений</t>
  </si>
  <si>
    <t>Общая площадь помещений для расчета</t>
  </si>
  <si>
    <t>ДОХОДЫ ПО МКД</t>
  </si>
  <si>
    <t>Содержание общедомового имущества</t>
  </si>
  <si>
    <t>Плата за коммунальные услуги</t>
  </si>
  <si>
    <t>ПРОЧИЕ ДОХОДЫ</t>
  </si>
  <si>
    <t>Использование имущества общества (аренда под оборудование Ростелеком)</t>
  </si>
  <si>
    <t>Аренда стоянки (машиноместо)</t>
  </si>
  <si>
    <t>Аренда нежилого помещения № 1</t>
  </si>
  <si>
    <t>Аренда нежилого помещения №2</t>
  </si>
  <si>
    <t>ИТОГО ДОХОДЫ</t>
  </si>
  <si>
    <t>РАСХОДЫ ПО УПРАВЛЕНИЮ И СОДЕРЖАНИЮ ОБЩЕГО ИМУЩЕСТВА МКД</t>
  </si>
  <si>
    <t>Расходы по управлению домом</t>
  </si>
  <si>
    <t>1.1</t>
  </si>
  <si>
    <t xml:space="preserve">  в том числе:    Заработная плата (директор,бухгалтер)</t>
  </si>
  <si>
    <t xml:space="preserve">                          Отчисления на социальные нужды (ПФР,ФСС)</t>
  </si>
  <si>
    <t>1.2</t>
  </si>
  <si>
    <r>
      <rPr>
        <b/>
        <sz val="7"/>
        <color theme="1"/>
        <rFont val="Times New Roman"/>
        <family val="1"/>
        <charset val="204"/>
      </rPr>
      <t xml:space="preserve">  </t>
    </r>
    <r>
      <rPr>
        <sz val="8"/>
        <color theme="1"/>
        <rFont val="Times New Roman"/>
        <family val="1"/>
        <charset val="204"/>
      </rPr>
      <t>Ведение бухгалтерского  учета и отчетности (ИП Безбородых Н., УЦ "Белинфоналог")</t>
    </r>
  </si>
  <si>
    <t>1.3</t>
  </si>
  <si>
    <r>
      <rPr>
        <b/>
        <sz val="7"/>
        <color theme="1"/>
        <rFont val="Times New Roman"/>
        <family val="1"/>
        <charset val="204"/>
      </rPr>
      <t>  </t>
    </r>
    <r>
      <rPr>
        <sz val="8"/>
        <color theme="1"/>
        <rFont val="Times New Roman"/>
        <family val="1"/>
        <charset val="204"/>
      </rPr>
      <t>Банковское обслуживание расчетного счета</t>
    </r>
  </si>
  <si>
    <t>1.4</t>
  </si>
  <si>
    <t xml:space="preserve"> Оплата связи</t>
  </si>
  <si>
    <t>1.5</t>
  </si>
  <si>
    <r>
      <t xml:space="preserve"> </t>
    </r>
    <r>
      <rPr>
        <sz val="8"/>
        <color theme="1"/>
        <rFont val="Times New Roman"/>
        <family val="1"/>
        <charset val="204"/>
      </rPr>
      <t xml:space="preserve">Оплата  налогов </t>
    </r>
  </si>
  <si>
    <t>1.6</t>
  </si>
  <si>
    <t xml:space="preserve"> Обслуживание оргтехники (заправка картриджа)</t>
  </si>
  <si>
    <t>1.7</t>
  </si>
  <si>
    <t xml:space="preserve"> Канцтовары и др.</t>
  </si>
  <si>
    <t>1.8</t>
  </si>
  <si>
    <t xml:space="preserve"> Повышение квалификации ОГАУ ДПО "УКК"</t>
  </si>
  <si>
    <t>1.9</t>
  </si>
  <si>
    <t>Ежегодное подключение к эл.документообороту (ГИС)</t>
  </si>
  <si>
    <t xml:space="preserve"> Содержание и обслуживание конструктивных элементов ,</t>
  </si>
  <si>
    <t xml:space="preserve">общедомового инженерного оборуд-я и коммуникаций, аварийно- диспетчерское обслуживание </t>
  </si>
  <si>
    <t>2.1</t>
  </si>
  <si>
    <t>в том числе: оплата труда (ИТР, вахтеры, рабочий по дому)</t>
  </si>
  <si>
    <t>2.2</t>
  </si>
  <si>
    <t>Материалы</t>
  </si>
  <si>
    <t>2.3</t>
  </si>
  <si>
    <t>Поверка общедомового прибора учета воды.</t>
  </si>
  <si>
    <t>2.4</t>
  </si>
  <si>
    <r>
      <t xml:space="preserve"> </t>
    </r>
    <r>
      <rPr>
        <sz val="8"/>
        <color theme="1"/>
        <rFont val="Times New Roman"/>
        <family val="1"/>
        <charset val="204"/>
      </rPr>
      <t>ремонт системы ГВС (ИП Бережной Д.)</t>
    </r>
  </si>
  <si>
    <t>2.5</t>
  </si>
  <si>
    <r>
      <t xml:space="preserve"> </t>
    </r>
    <r>
      <rPr>
        <sz val="8"/>
        <color theme="1"/>
        <rFont val="Times New Roman"/>
        <family val="1"/>
        <charset val="204"/>
      </rPr>
      <t>Обслуживание домофонов ИП Литвинов А.А.</t>
    </r>
  </si>
  <si>
    <t>2.6</t>
  </si>
  <si>
    <r>
      <t xml:space="preserve"> </t>
    </r>
    <r>
      <rPr>
        <sz val="8"/>
        <color theme="1"/>
        <rFont val="Times New Roman"/>
        <family val="1"/>
        <charset val="204"/>
      </rPr>
      <t>Обслуживание теплового счетчика ООО "ПРоектМонтажСервис"</t>
    </r>
  </si>
  <si>
    <t>2.7</t>
  </si>
  <si>
    <t>Обслуживание систем водоснабжения и электрических сетей ОАО ЭФКО</t>
  </si>
  <si>
    <t xml:space="preserve">Услуги по санитарному содержанию и благоустройству МКД        </t>
  </si>
  <si>
    <t>вахтеры</t>
  </si>
  <si>
    <t>гпд вахт.</t>
  </si>
  <si>
    <t>дворник</t>
  </si>
  <si>
    <t>гпд дворник</t>
  </si>
  <si>
    <t>руслан</t>
  </si>
  <si>
    <t>отчисл.</t>
  </si>
  <si>
    <t>3.1</t>
  </si>
  <si>
    <r>
      <t xml:space="preserve"> </t>
    </r>
    <r>
      <rPr>
        <sz val="9"/>
        <color theme="1"/>
        <rFont val="Times New Roman"/>
        <family val="1"/>
        <charset val="204"/>
      </rPr>
      <t>Заработная плата (договора подряда, дворник, уборка снега)</t>
    </r>
  </si>
  <si>
    <t>3.2</t>
  </si>
  <si>
    <t>Отчисления на соц.нужды</t>
  </si>
  <si>
    <t>3.3</t>
  </si>
  <si>
    <t>Материалы (хоз.нужды, инвентарь и благоустройтсво территории)</t>
  </si>
  <si>
    <t>3.4</t>
  </si>
  <si>
    <t>Услуги спецтехники(трактор, ассмашина, вывоз крупногабаритного мусора )</t>
  </si>
  <si>
    <t>3.5</t>
  </si>
  <si>
    <r>
      <t xml:space="preserve"> </t>
    </r>
    <r>
      <rPr>
        <sz val="8"/>
        <color theme="1"/>
        <rFont val="Times New Roman"/>
        <family val="1"/>
        <charset val="204"/>
      </rPr>
      <t xml:space="preserve">Дератизация    </t>
    </r>
  </si>
  <si>
    <t>3.6.</t>
  </si>
  <si>
    <r>
      <t xml:space="preserve"> </t>
    </r>
    <r>
      <rPr>
        <sz val="8"/>
        <color theme="1"/>
        <rFont val="Times New Roman"/>
        <family val="1"/>
        <charset val="204"/>
      </rPr>
      <t xml:space="preserve">Дезинсекция    </t>
    </r>
    <r>
      <rPr>
        <b/>
        <sz val="8"/>
        <color theme="1"/>
        <rFont val="Times New Roman"/>
        <family val="1"/>
        <charset val="204"/>
      </rPr>
      <t xml:space="preserve">  </t>
    </r>
  </si>
  <si>
    <t>3.7</t>
  </si>
  <si>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ГСМ</t>
    </r>
  </si>
  <si>
    <t>3.8</t>
  </si>
  <si>
    <t xml:space="preserve">Аренда земельного участка </t>
  </si>
  <si>
    <t>Коммунальные услуги</t>
  </si>
  <si>
    <t>1</t>
  </si>
  <si>
    <t>Водоснабжение</t>
  </si>
  <si>
    <t>2</t>
  </si>
  <si>
    <t>Водоотведение</t>
  </si>
  <si>
    <t>3</t>
  </si>
  <si>
    <t>Подогрев горячей воды</t>
  </si>
  <si>
    <t>4</t>
  </si>
  <si>
    <t>Отопление</t>
  </si>
  <si>
    <t>5</t>
  </si>
  <si>
    <t>Электроэнергия ОДН</t>
  </si>
  <si>
    <t>6</t>
  </si>
  <si>
    <t xml:space="preserve"> Вывоз и утилизация ТБО  </t>
  </si>
  <si>
    <t>ИТОГО РАСХОДЫ</t>
  </si>
  <si>
    <t>Прибыль/убыток</t>
  </si>
  <si>
    <t>Дополнительные расходы</t>
  </si>
  <si>
    <t>Доп.сбор замена трубопровода ГВС (48000 ИП Бережной Д.В.)</t>
  </si>
  <si>
    <t>Доп.сбор поверка дым.вент.каналов</t>
  </si>
  <si>
    <t>Установка видеосистемы (доп.сбор)</t>
  </si>
  <si>
    <t>Доп.сбор проведение ремонта отмостки (материалы) 10,11.2017, 01.2018</t>
  </si>
  <si>
    <t>ИТОГО</t>
  </si>
  <si>
    <t>За счет резерва предстоящих расходов</t>
  </si>
  <si>
    <t>Ремонт отмостки (услуги ИП Курепко В.)</t>
  </si>
  <si>
    <t>Материалы по ремонту трубопровода ГВС</t>
  </si>
  <si>
    <t>Справочно</t>
  </si>
  <si>
    <t>Подогрев горячей воды (перерасход)</t>
  </si>
  <si>
    <t>Вода, водоотведение (перерасход)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</si>
</sst>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top" wrapText="1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0" fillId="0" borderId="2" xfId="0" applyBorder="1"/>
    <xf numFmtId="4" fontId="0" fillId="0" borderId="2" xfId="0" applyNumberFormat="1" applyBorder="1"/>
    <xf numFmtId="0" fontId="4" fillId="3" borderId="2" xfId="0" applyFont="1" applyFill="1" applyBorder="1"/>
    <xf numFmtId="0" fontId="4" fillId="3" borderId="5" xfId="0" applyFont="1" applyFill="1" applyBorder="1" applyAlignment="1">
      <alignment horizontal="center"/>
    </xf>
    <xf numFmtId="4" fontId="6" fillId="2" borderId="5" xfId="0" applyNumberFormat="1" applyFont="1" applyFill="1" applyBorder="1"/>
    <xf numFmtId="0" fontId="5" fillId="0" borderId="2" xfId="0" applyFont="1" applyFill="1" applyBorder="1"/>
    <xf numFmtId="0" fontId="0" fillId="0" borderId="0" xfId="0" applyFill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4" fontId="6" fillId="2" borderId="2" xfId="0" applyNumberFormat="1" applyFont="1" applyFill="1" applyBorder="1"/>
    <xf numFmtId="0" fontId="5" fillId="0" borderId="2" xfId="0" applyFont="1" applyBorder="1" applyAlignment="1">
      <alignment horizontal="left" wrapText="1"/>
    </xf>
    <xf numFmtId="0" fontId="0" fillId="0" borderId="0" xfId="0" applyFill="1" applyBorder="1"/>
    <xf numFmtId="0" fontId="5" fillId="0" borderId="6" xfId="0" applyFont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wrapText="1"/>
    </xf>
    <xf numFmtId="0" fontId="2" fillId="3" borderId="7" xfId="0" applyFont="1" applyFill="1" applyBorder="1"/>
    <xf numFmtId="4" fontId="1" fillId="2" borderId="6" xfId="0" applyNumberFormat="1" applyFont="1" applyFill="1" applyBorder="1"/>
    <xf numFmtId="49" fontId="7" fillId="0" borderId="2" xfId="0" applyNumberFormat="1" applyFont="1" applyBorder="1"/>
    <xf numFmtId="0" fontId="8" fillId="0" borderId="2" xfId="0" applyFont="1" applyBorder="1" applyAlignment="1">
      <alignment vertical="center"/>
    </xf>
    <xf numFmtId="4" fontId="0" fillId="0" borderId="0" xfId="0" applyNumberFormat="1"/>
    <xf numFmtId="49" fontId="5" fillId="0" borderId="2" xfId="0" applyNumberFormat="1" applyFont="1" applyBorder="1"/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7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4" fontId="0" fillId="0" borderId="8" xfId="0" applyNumberFormat="1" applyBorder="1"/>
    <xf numFmtId="49" fontId="4" fillId="3" borderId="2" xfId="0" applyNumberFormat="1" applyFont="1" applyFill="1" applyBorder="1"/>
    <xf numFmtId="0" fontId="2" fillId="3" borderId="8" xfId="0" applyFont="1" applyFill="1" applyBorder="1" applyAlignment="1">
      <alignment wrapText="1"/>
    </xf>
    <xf numFmtId="4" fontId="0" fillId="2" borderId="8" xfId="0" applyNumberFormat="1" applyFill="1" applyBorder="1"/>
    <xf numFmtId="49" fontId="5" fillId="3" borderId="2" xfId="0" applyNumberFormat="1" applyFont="1" applyFill="1" applyBorder="1"/>
    <xf numFmtId="0" fontId="2" fillId="3" borderId="6" xfId="0" applyFont="1" applyFill="1" applyBorder="1" applyAlignment="1">
      <alignment wrapText="1"/>
    </xf>
    <xf numFmtId="4" fontId="0" fillId="2" borderId="2" xfId="0" applyNumberFormat="1" applyFill="1" applyBorder="1"/>
    <xf numFmtId="0" fontId="10" fillId="0" borderId="6" xfId="0" applyFont="1" applyBorder="1"/>
    <xf numFmtId="4" fontId="0" fillId="0" borderId="6" xfId="0" applyNumberFormat="1" applyBorder="1"/>
    <xf numFmtId="0" fontId="8" fillId="0" borderId="2" xfId="0" applyFont="1" applyFill="1" applyBorder="1" applyAlignment="1">
      <alignment vertical="center"/>
    </xf>
    <xf numFmtId="0" fontId="2" fillId="3" borderId="9" xfId="0" applyFont="1" applyFill="1" applyBorder="1"/>
    <xf numFmtId="4" fontId="1" fillId="2" borderId="2" xfId="0" applyNumberFormat="1" applyFont="1" applyFill="1" applyBorder="1"/>
    <xf numFmtId="49" fontId="2" fillId="0" borderId="6" xfId="0" applyNumberFormat="1" applyFont="1" applyBorder="1"/>
    <xf numFmtId="0" fontId="8" fillId="0" borderId="2" xfId="0" applyFont="1" applyBorder="1"/>
    <xf numFmtId="0" fontId="8" fillId="0" borderId="10" xfId="0" applyFont="1" applyBorder="1"/>
    <xf numFmtId="4" fontId="0" fillId="0" borderId="2" xfId="0" applyNumberFormat="1" applyFill="1" applyBorder="1"/>
    <xf numFmtId="0" fontId="8" fillId="0" borderId="8" xfId="0" applyFont="1" applyBorder="1" applyAlignment="1">
      <alignment vertical="center"/>
    </xf>
    <xf numFmtId="4" fontId="1" fillId="2" borderId="10" xfId="0" applyNumberFormat="1" applyFont="1" applyFill="1" applyBorder="1"/>
    <xf numFmtId="0" fontId="7" fillId="0" borderId="6" xfId="0" applyFont="1" applyBorder="1"/>
    <xf numFmtId="0" fontId="4" fillId="3" borderId="5" xfId="0" applyFont="1" applyFill="1" applyBorder="1"/>
    <xf numFmtId="4" fontId="1" fillId="2" borderId="5" xfId="0" applyNumberFormat="1" applyFont="1" applyFill="1" applyBorder="1"/>
    <xf numFmtId="0" fontId="1" fillId="0" borderId="2" xfId="0" applyFont="1" applyBorder="1"/>
    <xf numFmtId="4" fontId="1" fillId="0" borderId="2" xfId="0" applyNumberFormat="1" applyFont="1" applyBorder="1"/>
    <xf numFmtId="0" fontId="0" fillId="0" borderId="0" xfId="0" applyBorder="1"/>
    <xf numFmtId="0" fontId="1" fillId="0" borderId="0" xfId="0" applyFont="1" applyBorder="1"/>
    <xf numFmtId="4" fontId="1" fillId="0" borderId="0" xfId="0" applyNumberFormat="1" applyFont="1" applyBorder="1"/>
    <xf numFmtId="0" fontId="1" fillId="0" borderId="2" xfId="0" applyFont="1" applyFill="1" applyBorder="1"/>
    <xf numFmtId="0" fontId="1" fillId="0" borderId="0" xfId="0" applyFont="1" applyFill="1" applyBorder="1"/>
    <xf numFmtId="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abSelected="1" zoomScaleNormal="100" workbookViewId="0">
      <selection activeCell="D1" sqref="D1:P1048576"/>
    </sheetView>
  </sheetViews>
  <sheetFormatPr defaultRowHeight="15" x14ac:dyDescent="0.25"/>
  <cols>
    <col min="1" max="1" width="2.85546875" customWidth="1"/>
    <col min="2" max="2" width="70.5703125" customWidth="1"/>
    <col min="3" max="3" width="13.5703125" customWidth="1"/>
    <col min="4" max="4" width="10" hidden="1" customWidth="1"/>
    <col min="5" max="5" width="12.85546875" hidden="1" customWidth="1"/>
    <col min="6" max="6" width="0" hidden="1" customWidth="1"/>
    <col min="7" max="7" width="10" hidden="1" customWidth="1"/>
    <col min="8" max="16" width="0" hidden="1" customWidth="1"/>
  </cols>
  <sheetData>
    <row r="1" spans="1:5" ht="15" customHeight="1" x14ac:dyDescent="0.25">
      <c r="A1" s="1" t="s">
        <v>0</v>
      </c>
      <c r="B1" s="1"/>
      <c r="C1" s="1"/>
    </row>
    <row r="2" spans="1:5" x14ac:dyDescent="0.25">
      <c r="A2" s="1"/>
      <c r="B2" s="1"/>
      <c r="C2" s="1"/>
    </row>
    <row r="3" spans="1:5" x14ac:dyDescent="0.25">
      <c r="A3" s="1"/>
      <c r="B3" s="1"/>
      <c r="C3" s="1"/>
    </row>
    <row r="4" spans="1:5" ht="58.5" customHeight="1" thickBot="1" x14ac:dyDescent="0.3">
      <c r="A4" s="1"/>
      <c r="B4" s="2"/>
      <c r="C4" s="2"/>
    </row>
    <row r="5" spans="1:5" x14ac:dyDescent="0.25">
      <c r="A5" s="3">
        <v>1</v>
      </c>
      <c r="B5" s="4" t="s">
        <v>1</v>
      </c>
      <c r="C5" s="5"/>
    </row>
    <row r="6" spans="1:5" x14ac:dyDescent="0.25">
      <c r="A6" s="6">
        <v>1</v>
      </c>
      <c r="B6" s="7" t="s">
        <v>2</v>
      </c>
      <c r="C6" s="8">
        <v>5</v>
      </c>
    </row>
    <row r="7" spans="1:5" x14ac:dyDescent="0.25">
      <c r="A7" s="6">
        <v>2</v>
      </c>
      <c r="B7" s="7" t="s">
        <v>3</v>
      </c>
      <c r="C7" s="8">
        <v>4</v>
      </c>
    </row>
    <row r="8" spans="1:5" x14ac:dyDescent="0.25">
      <c r="A8" s="6">
        <v>3</v>
      </c>
      <c r="B8" s="7" t="s">
        <v>4</v>
      </c>
      <c r="C8" s="8">
        <v>44</v>
      </c>
    </row>
    <row r="9" spans="1:5" x14ac:dyDescent="0.25">
      <c r="A9" s="6">
        <v>3</v>
      </c>
      <c r="B9" s="7" t="s">
        <v>5</v>
      </c>
      <c r="C9" s="8">
        <v>1</v>
      </c>
    </row>
    <row r="10" spans="1:5" x14ac:dyDescent="0.25">
      <c r="A10" s="6">
        <v>4</v>
      </c>
      <c r="B10" s="7" t="s">
        <v>6</v>
      </c>
      <c r="C10" s="9">
        <v>2589.9</v>
      </c>
    </row>
    <row r="11" spans="1:5" x14ac:dyDescent="0.25">
      <c r="A11" s="6">
        <v>5</v>
      </c>
      <c r="B11" s="7" t="s">
        <v>7</v>
      </c>
      <c r="C11" s="9">
        <v>43.4</v>
      </c>
    </row>
    <row r="12" spans="1:5" x14ac:dyDescent="0.25">
      <c r="A12" s="6">
        <v>6</v>
      </c>
      <c r="B12" s="7" t="s">
        <v>8</v>
      </c>
      <c r="C12" s="9">
        <v>2633.3</v>
      </c>
    </row>
    <row r="13" spans="1:5" x14ac:dyDescent="0.25">
      <c r="A13" s="10">
        <v>2</v>
      </c>
      <c r="B13" s="11" t="s">
        <v>9</v>
      </c>
      <c r="C13" s="12">
        <f>SUM(C14:C15)</f>
        <v>2248532.89</v>
      </c>
    </row>
    <row r="14" spans="1:5" s="14" customFormat="1" x14ac:dyDescent="0.25">
      <c r="A14" s="13">
        <v>1</v>
      </c>
      <c r="B14" s="7" t="s">
        <v>10</v>
      </c>
      <c r="C14" s="9">
        <v>1215320.6100000001</v>
      </c>
    </row>
    <row r="15" spans="1:5" s="14" customFormat="1" x14ac:dyDescent="0.25">
      <c r="A15" s="13">
        <v>2</v>
      </c>
      <c r="B15" s="7" t="s">
        <v>11</v>
      </c>
      <c r="C15" s="9">
        <v>1033212.28</v>
      </c>
      <c r="D15" s="14">
        <v>392595.48</v>
      </c>
      <c r="E15" s="14">
        <v>640616.80000000005</v>
      </c>
    </row>
    <row r="16" spans="1:5" s="14" customFormat="1" x14ac:dyDescent="0.25">
      <c r="A16" s="15">
        <v>3</v>
      </c>
      <c r="B16" s="16" t="s">
        <v>12</v>
      </c>
      <c r="C16" s="17">
        <f>SUM(C17:C20)</f>
        <v>107061.34</v>
      </c>
    </row>
    <row r="17" spans="1:15" s="14" customFormat="1" ht="32.25" customHeight="1" x14ac:dyDescent="0.25">
      <c r="A17" s="13">
        <v>1</v>
      </c>
      <c r="B17" s="18" t="s">
        <v>13</v>
      </c>
      <c r="C17" s="9">
        <v>6000</v>
      </c>
    </row>
    <row r="18" spans="1:15" s="14" customFormat="1" x14ac:dyDescent="0.25">
      <c r="A18" s="13">
        <v>2</v>
      </c>
      <c r="B18" s="7" t="s">
        <v>14</v>
      </c>
      <c r="C18" s="9">
        <v>61961.34</v>
      </c>
      <c r="D18" s="14">
        <v>6000</v>
      </c>
      <c r="E18" s="14">
        <v>6000</v>
      </c>
      <c r="F18" s="14">
        <v>3000</v>
      </c>
      <c r="G18" s="19">
        <v>4500</v>
      </c>
      <c r="H18" s="19">
        <v>3000</v>
      </c>
      <c r="I18" s="19">
        <v>3000</v>
      </c>
      <c r="J18" s="19">
        <v>4500</v>
      </c>
      <c r="K18" s="19">
        <v>5322.63</v>
      </c>
      <c r="L18" s="19">
        <v>6800</v>
      </c>
      <c r="M18" s="19">
        <v>7500</v>
      </c>
      <c r="N18" s="19">
        <v>7500</v>
      </c>
      <c r="O18" s="19">
        <v>4838.71</v>
      </c>
    </row>
    <row r="19" spans="1:15" s="14" customFormat="1" x14ac:dyDescent="0.25">
      <c r="A19" s="13">
        <v>3</v>
      </c>
      <c r="B19" s="7" t="s">
        <v>15</v>
      </c>
      <c r="C19" s="9">
        <v>32100</v>
      </c>
      <c r="D19" s="14">
        <v>5100</v>
      </c>
      <c r="E19" s="14">
        <v>9000</v>
      </c>
      <c r="F19" s="14">
        <v>9000</v>
      </c>
      <c r="G19" s="19">
        <v>9000</v>
      </c>
    </row>
    <row r="20" spans="1:15" x14ac:dyDescent="0.25">
      <c r="A20" s="6">
        <v>4</v>
      </c>
      <c r="B20" s="20" t="s">
        <v>16</v>
      </c>
      <c r="C20" s="9">
        <v>7000</v>
      </c>
    </row>
    <row r="21" spans="1:15" x14ac:dyDescent="0.25">
      <c r="A21" s="15"/>
      <c r="B21" s="21" t="s">
        <v>17</v>
      </c>
      <c r="C21" s="12">
        <f>C16+C13</f>
        <v>2355594.23</v>
      </c>
    </row>
    <row r="22" spans="1:15" ht="29.25" x14ac:dyDescent="0.25">
      <c r="A22" s="15">
        <v>4</v>
      </c>
      <c r="B22" s="22" t="s">
        <v>18</v>
      </c>
      <c r="C22" s="17"/>
    </row>
    <row r="23" spans="1:15" ht="15.75" thickBot="1" x14ac:dyDescent="0.3">
      <c r="A23" s="10">
        <v>1</v>
      </c>
      <c r="B23" s="23" t="s">
        <v>19</v>
      </c>
      <c r="C23" s="24">
        <f>SUM(C24:C33)</f>
        <v>581762.11095999996</v>
      </c>
    </row>
    <row r="24" spans="1:15" x14ac:dyDescent="0.25">
      <c r="A24" s="25" t="s">
        <v>20</v>
      </c>
      <c r="B24" s="26" t="s">
        <v>21</v>
      </c>
      <c r="C24" s="9">
        <v>413018.48</v>
      </c>
      <c r="E24" s="27">
        <v>756589.47</v>
      </c>
      <c r="G24" s="27">
        <f>C24+C36+C45</f>
        <v>756589.47</v>
      </c>
    </row>
    <row r="25" spans="1:15" x14ac:dyDescent="0.25">
      <c r="A25" s="28"/>
      <c r="B25" s="29" t="s">
        <v>22</v>
      </c>
      <c r="C25" s="9">
        <f>C24*0.302</f>
        <v>124731.58095999999</v>
      </c>
      <c r="E25" s="27">
        <v>226838.45</v>
      </c>
      <c r="G25" s="27">
        <f>C25+C37+C46</f>
        <v>226838.45301500001</v>
      </c>
    </row>
    <row r="26" spans="1:15" x14ac:dyDescent="0.25">
      <c r="A26" s="25" t="s">
        <v>23</v>
      </c>
      <c r="B26" s="30" t="s">
        <v>24</v>
      </c>
      <c r="C26" s="9">
        <v>8970</v>
      </c>
      <c r="E26" s="27">
        <f>E24+E25</f>
        <v>983427.91999999993</v>
      </c>
      <c r="G26" s="27">
        <f>SUM(G24:G25)</f>
        <v>983427.92301499995</v>
      </c>
    </row>
    <row r="27" spans="1:15" x14ac:dyDescent="0.25">
      <c r="A27" s="25" t="s">
        <v>25</v>
      </c>
      <c r="B27" s="30" t="s">
        <v>26</v>
      </c>
      <c r="C27" s="9">
        <v>26439.5</v>
      </c>
    </row>
    <row r="28" spans="1:15" x14ac:dyDescent="0.25">
      <c r="A28" s="25" t="s">
        <v>27</v>
      </c>
      <c r="B28" s="31" t="s">
        <v>28</v>
      </c>
      <c r="C28" s="9">
        <v>0</v>
      </c>
    </row>
    <row r="29" spans="1:15" x14ac:dyDescent="0.25">
      <c r="A29" s="25" t="s">
        <v>29</v>
      </c>
      <c r="B29" s="32" t="s">
        <v>30</v>
      </c>
      <c r="C29" s="9">
        <v>878</v>
      </c>
    </row>
    <row r="30" spans="1:15" x14ac:dyDescent="0.25">
      <c r="A30" s="25" t="s">
        <v>31</v>
      </c>
      <c r="B30" s="31" t="s">
        <v>32</v>
      </c>
      <c r="C30" s="9">
        <v>2100</v>
      </c>
    </row>
    <row r="31" spans="1:15" x14ac:dyDescent="0.25">
      <c r="A31" s="25" t="s">
        <v>33</v>
      </c>
      <c r="B31" s="33" t="s">
        <v>34</v>
      </c>
      <c r="C31" s="9">
        <v>3224.55</v>
      </c>
    </row>
    <row r="32" spans="1:15" x14ac:dyDescent="0.25">
      <c r="A32" s="25" t="s">
        <v>35</v>
      </c>
      <c r="B32" s="31" t="s">
        <v>36</v>
      </c>
      <c r="C32" s="9">
        <v>1200</v>
      </c>
    </row>
    <row r="33" spans="1:11" x14ac:dyDescent="0.25">
      <c r="A33" s="25" t="s">
        <v>37</v>
      </c>
      <c r="B33" s="34" t="s">
        <v>38</v>
      </c>
      <c r="C33" s="35">
        <v>1200</v>
      </c>
    </row>
    <row r="34" spans="1:11" x14ac:dyDescent="0.25">
      <c r="A34" s="36">
        <v>2</v>
      </c>
      <c r="B34" s="37" t="s">
        <v>39</v>
      </c>
      <c r="C34" s="38"/>
    </row>
    <row r="35" spans="1:11" ht="24" customHeight="1" x14ac:dyDescent="0.25">
      <c r="A35" s="39"/>
      <c r="B35" s="40" t="s">
        <v>40</v>
      </c>
      <c r="C35" s="24">
        <f>SUM(C36:C43)</f>
        <v>370831.83</v>
      </c>
      <c r="E35" s="41">
        <v>291158.06</v>
      </c>
    </row>
    <row r="36" spans="1:11" x14ac:dyDescent="0.25">
      <c r="A36" s="25" t="s">
        <v>41</v>
      </c>
      <c r="B36" s="42" t="s">
        <v>42</v>
      </c>
      <c r="C36" s="43">
        <v>164513.44</v>
      </c>
    </row>
    <row r="37" spans="1:11" x14ac:dyDescent="0.25">
      <c r="A37" s="25"/>
      <c r="B37" s="29" t="s">
        <v>22</v>
      </c>
      <c r="C37" s="9">
        <v>49101.45</v>
      </c>
    </row>
    <row r="38" spans="1:11" x14ac:dyDescent="0.25">
      <c r="A38" s="25" t="s">
        <v>43</v>
      </c>
      <c r="B38" s="44" t="s">
        <v>44</v>
      </c>
      <c r="C38" s="9">
        <v>19970.5</v>
      </c>
    </row>
    <row r="39" spans="1:11" x14ac:dyDescent="0.25">
      <c r="A39" s="25" t="s">
        <v>45</v>
      </c>
      <c r="B39" s="26" t="s">
        <v>46</v>
      </c>
      <c r="C39" s="9">
        <v>1189.44</v>
      </c>
    </row>
    <row r="40" spans="1:11" x14ac:dyDescent="0.25">
      <c r="A40" s="25" t="s">
        <v>47</v>
      </c>
      <c r="B40" s="30" t="s">
        <v>48</v>
      </c>
      <c r="C40" s="27">
        <v>75049</v>
      </c>
      <c r="D40" s="27">
        <v>75049</v>
      </c>
      <c r="E40">
        <v>54955.199999999997</v>
      </c>
      <c r="F40">
        <f>102859+20460</f>
        <v>123319</v>
      </c>
    </row>
    <row r="41" spans="1:11" x14ac:dyDescent="0.25">
      <c r="A41" s="25" t="s">
        <v>49</v>
      </c>
      <c r="B41" s="30" t="s">
        <v>50</v>
      </c>
      <c r="C41" s="9">
        <v>19008</v>
      </c>
    </row>
    <row r="42" spans="1:11" x14ac:dyDescent="0.25">
      <c r="A42" s="25" t="s">
        <v>51</v>
      </c>
      <c r="B42" s="30" t="s">
        <v>52</v>
      </c>
      <c r="C42" s="9">
        <v>18000</v>
      </c>
    </row>
    <row r="43" spans="1:11" ht="15.75" thickBot="1" x14ac:dyDescent="0.3">
      <c r="A43" s="25" t="s">
        <v>53</v>
      </c>
      <c r="B43" s="26" t="s">
        <v>54</v>
      </c>
      <c r="C43" s="9">
        <v>24000</v>
      </c>
    </row>
    <row r="44" spans="1:11" ht="15.75" thickBot="1" x14ac:dyDescent="0.3">
      <c r="A44" s="36">
        <v>3</v>
      </c>
      <c r="B44" s="45" t="s">
        <v>55</v>
      </c>
      <c r="C44" s="46">
        <f>SUM(C45:C52)</f>
        <v>269350.56205499999</v>
      </c>
      <c r="E44" t="s">
        <v>56</v>
      </c>
      <c r="F44" t="s">
        <v>57</v>
      </c>
      <c r="G44" t="s">
        <v>58</v>
      </c>
      <c r="H44" t="s">
        <v>59</v>
      </c>
      <c r="I44" t="s">
        <v>60</v>
      </c>
      <c r="J44" t="s">
        <v>61</v>
      </c>
      <c r="K44" t="s">
        <v>61</v>
      </c>
    </row>
    <row r="45" spans="1:11" x14ac:dyDescent="0.25">
      <c r="A45" s="25" t="s">
        <v>62</v>
      </c>
      <c r="B45" s="47" t="s">
        <v>63</v>
      </c>
      <c r="C45" s="9">
        <f>G45+H45</f>
        <v>179057.55</v>
      </c>
      <c r="E45">
        <v>128011.56</v>
      </c>
      <c r="F45">
        <v>19041.88</v>
      </c>
      <c r="G45">
        <v>143273</v>
      </c>
      <c r="H45">
        <v>35784.550000000003</v>
      </c>
      <c r="I45">
        <v>3000</v>
      </c>
      <c r="J45">
        <f>(E45+I45)*0.302+(F45)*0.273</f>
        <v>44763.924359999997</v>
      </c>
    </row>
    <row r="46" spans="1:11" x14ac:dyDescent="0.25">
      <c r="A46" s="25" t="s">
        <v>64</v>
      </c>
      <c r="B46" s="48" t="s">
        <v>65</v>
      </c>
      <c r="C46" s="9">
        <f>G45*0.302+H45*0.2721</f>
        <v>53005.422054999995</v>
      </c>
      <c r="I46">
        <v>2700</v>
      </c>
    </row>
    <row r="47" spans="1:11" ht="15.75" thickBot="1" x14ac:dyDescent="0.3">
      <c r="A47" s="25" t="s">
        <v>66</v>
      </c>
      <c r="B47" s="49" t="s">
        <v>67</v>
      </c>
      <c r="C47" s="9">
        <v>12732</v>
      </c>
    </row>
    <row r="48" spans="1:11" x14ac:dyDescent="0.25">
      <c r="A48" s="25" t="s">
        <v>68</v>
      </c>
      <c r="B48" s="26" t="s">
        <v>69</v>
      </c>
      <c r="C48" s="50">
        <f>13218.51+G59</f>
        <v>17224.830000000002</v>
      </c>
    </row>
    <row r="49" spans="1:7" x14ac:dyDescent="0.25">
      <c r="A49" s="25" t="s">
        <v>70</v>
      </c>
      <c r="B49" s="30" t="s">
        <v>71</v>
      </c>
      <c r="C49" s="50">
        <v>0</v>
      </c>
    </row>
    <row r="50" spans="1:7" x14ac:dyDescent="0.25">
      <c r="A50" s="25" t="s">
        <v>72</v>
      </c>
      <c r="B50" s="30" t="s">
        <v>73</v>
      </c>
      <c r="C50" s="50">
        <v>0</v>
      </c>
    </row>
    <row r="51" spans="1:7" x14ac:dyDescent="0.25">
      <c r="A51" s="25" t="s">
        <v>74</v>
      </c>
      <c r="B51" s="26" t="s">
        <v>75</v>
      </c>
      <c r="C51" s="50">
        <v>1330.76</v>
      </c>
    </row>
    <row r="52" spans="1:7" x14ac:dyDescent="0.25">
      <c r="A52" s="25" t="s">
        <v>76</v>
      </c>
      <c r="B52" s="51" t="s">
        <v>77</v>
      </c>
      <c r="C52" s="50">
        <v>6000</v>
      </c>
    </row>
    <row r="53" spans="1:7" ht="15.75" thickBot="1" x14ac:dyDescent="0.3">
      <c r="A53" s="36">
        <v>5</v>
      </c>
      <c r="B53" s="23" t="s">
        <v>78</v>
      </c>
      <c r="C53" s="52">
        <f>SUM(C54:C59)</f>
        <v>1156401.6700000002</v>
      </c>
    </row>
    <row r="54" spans="1:7" x14ac:dyDescent="0.25">
      <c r="A54" s="25" t="s">
        <v>79</v>
      </c>
      <c r="B54" s="53" t="s">
        <v>80</v>
      </c>
      <c r="C54" s="43">
        <v>141142.5</v>
      </c>
      <c r="E54">
        <v>3792.95</v>
      </c>
    </row>
    <row r="55" spans="1:7" x14ac:dyDescent="0.25">
      <c r="A55" s="25" t="s">
        <v>81</v>
      </c>
      <c r="B55" s="48" t="s">
        <v>82</v>
      </c>
      <c r="C55" s="9">
        <v>162467.53</v>
      </c>
    </row>
    <row r="56" spans="1:7" x14ac:dyDescent="0.25">
      <c r="A56" s="25" t="s">
        <v>83</v>
      </c>
      <c r="B56" s="48" t="s">
        <v>84</v>
      </c>
      <c r="C56" s="9">
        <v>150507.26</v>
      </c>
    </row>
    <row r="57" spans="1:7" x14ac:dyDescent="0.25">
      <c r="A57" s="25" t="s">
        <v>85</v>
      </c>
      <c r="B57" s="48" t="s">
        <v>86</v>
      </c>
      <c r="C57" s="9">
        <v>640616.80000000005</v>
      </c>
    </row>
    <row r="58" spans="1:7" x14ac:dyDescent="0.25">
      <c r="A58" s="25" t="s">
        <v>87</v>
      </c>
      <c r="B58" s="48" t="s">
        <v>88</v>
      </c>
      <c r="C58" s="9">
        <v>55504.32</v>
      </c>
    </row>
    <row r="59" spans="1:7" x14ac:dyDescent="0.25">
      <c r="A59" s="25" t="s">
        <v>89</v>
      </c>
      <c r="B59" s="48" t="s">
        <v>90</v>
      </c>
      <c r="C59" s="9">
        <v>6163.26</v>
      </c>
      <c r="D59">
        <v>6163.26</v>
      </c>
      <c r="G59">
        <f>10169.58-D59</f>
        <v>4006.3199999999997</v>
      </c>
    </row>
    <row r="60" spans="1:7" x14ac:dyDescent="0.25">
      <c r="A60" s="39"/>
      <c r="B60" s="54" t="s">
        <v>91</v>
      </c>
      <c r="C60" s="55">
        <f>C53+C44+C35+C23</f>
        <v>2378346.1730150003</v>
      </c>
    </row>
    <row r="61" spans="1:7" x14ac:dyDescent="0.25">
      <c r="A61" s="39"/>
      <c r="B61" s="10" t="s">
        <v>92</v>
      </c>
      <c r="C61" s="46">
        <f>C21-C60</f>
        <v>-22751.943015000317</v>
      </c>
    </row>
    <row r="63" spans="1:7" x14ac:dyDescent="0.25">
      <c r="A63" s="8"/>
      <c r="B63" s="56" t="s">
        <v>93</v>
      </c>
      <c r="C63" s="8"/>
    </row>
    <row r="64" spans="1:7" x14ac:dyDescent="0.25">
      <c r="A64" s="8">
        <v>1</v>
      </c>
      <c r="B64" s="8" t="s">
        <v>94</v>
      </c>
      <c r="C64" s="9">
        <v>47750.400000000001</v>
      </c>
    </row>
    <row r="65" spans="1:5" x14ac:dyDescent="0.25">
      <c r="A65" s="8">
        <v>2</v>
      </c>
      <c r="B65" s="8" t="s">
        <v>95</v>
      </c>
      <c r="C65" s="9">
        <v>11460</v>
      </c>
      <c r="E65" s="27" t="e">
        <f>#REF!+C45+C24+C25+82286.4+7499.52+7812</f>
        <v>#REF!</v>
      </c>
    </row>
    <row r="66" spans="1:5" x14ac:dyDescent="0.25">
      <c r="A66" s="8">
        <v>3</v>
      </c>
      <c r="B66" s="8" t="s">
        <v>96</v>
      </c>
      <c r="C66" s="9">
        <v>17410</v>
      </c>
    </row>
    <row r="67" spans="1:5" x14ac:dyDescent="0.25">
      <c r="A67" s="8">
        <v>4</v>
      </c>
      <c r="B67" s="8" t="s">
        <v>97</v>
      </c>
      <c r="C67" s="9">
        <v>188333.59</v>
      </c>
    </row>
    <row r="68" spans="1:5" x14ac:dyDescent="0.25">
      <c r="A68" s="8"/>
      <c r="B68" s="56" t="s">
        <v>98</v>
      </c>
      <c r="C68" s="57">
        <f>SUM(C64:C67)</f>
        <v>264953.99</v>
      </c>
      <c r="E68" s="27">
        <f>C60+C68-C27-C29</f>
        <v>2615982.6630150005</v>
      </c>
    </row>
    <row r="69" spans="1:5" x14ac:dyDescent="0.25">
      <c r="A69" s="58"/>
      <c r="B69" s="59"/>
      <c r="C69" s="60"/>
    </row>
    <row r="70" spans="1:5" x14ac:dyDescent="0.25">
      <c r="A70" s="8"/>
      <c r="B70" s="56" t="s">
        <v>99</v>
      </c>
      <c r="C70" s="9"/>
    </row>
    <row r="71" spans="1:5" x14ac:dyDescent="0.25">
      <c r="A71" s="8">
        <v>1</v>
      </c>
      <c r="B71" s="8" t="s">
        <v>100</v>
      </c>
      <c r="C71" s="9">
        <v>79957.399999999994</v>
      </c>
    </row>
    <row r="72" spans="1:5" x14ac:dyDescent="0.25">
      <c r="A72" s="8">
        <v>2</v>
      </c>
      <c r="B72" s="8" t="s">
        <v>101</v>
      </c>
      <c r="C72" s="9">
        <v>21950</v>
      </c>
    </row>
    <row r="73" spans="1:5" x14ac:dyDescent="0.25">
      <c r="A73" s="8"/>
      <c r="B73" s="61" t="s">
        <v>98</v>
      </c>
      <c r="C73" s="57">
        <f>SUM(C71:C72)</f>
        <v>101907.4</v>
      </c>
    </row>
    <row r="74" spans="1:5" x14ac:dyDescent="0.25">
      <c r="B74" s="62" t="s">
        <v>102</v>
      </c>
      <c r="C74" s="63"/>
    </row>
    <row r="75" spans="1:5" x14ac:dyDescent="0.25">
      <c r="A75" s="8"/>
      <c r="B75" s="8" t="s">
        <v>103</v>
      </c>
      <c r="C75" s="9">
        <v>26566.000000000029</v>
      </c>
    </row>
    <row r="76" spans="1:5" x14ac:dyDescent="0.25">
      <c r="A76" s="8"/>
      <c r="B76" s="8" t="s">
        <v>104</v>
      </c>
      <c r="C76" s="9">
        <v>31163.86</v>
      </c>
    </row>
  </sheetData>
  <mergeCells count="1">
    <mergeCell ref="A1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за 2017</vt:lpstr>
      <vt:lpstr>'ОТЧЕТ за 2017'!Область_печати</vt:lpstr>
    </vt:vector>
  </TitlesOfParts>
  <Company>efko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 сервис</dc:creator>
  <cp:lastModifiedBy>Дом сервис</cp:lastModifiedBy>
  <dcterms:created xsi:type="dcterms:W3CDTF">2018-04-28T13:03:01Z</dcterms:created>
  <dcterms:modified xsi:type="dcterms:W3CDTF">2018-04-28T13:03:55Z</dcterms:modified>
</cp:coreProperties>
</file>