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Лист1!$A$1:$F$83</definedName>
  </definedNames>
  <calcPr calcId="152511"/>
</workbook>
</file>

<file path=xl/calcChain.xml><?xml version="1.0" encoding="utf-8"?>
<calcChain xmlns="http://schemas.openxmlformats.org/spreadsheetml/2006/main">
  <c r="F38" i="1" l="1"/>
  <c r="E38" i="1"/>
  <c r="E48" i="1" s="1"/>
  <c r="F48" i="1" s="1"/>
  <c r="E42" i="1"/>
  <c r="E40" i="1"/>
  <c r="F41" i="1" s="1"/>
  <c r="F31" i="1"/>
  <c r="E39" i="1" l="1"/>
  <c r="E41" i="1"/>
  <c r="G42" i="1" l="1"/>
  <c r="F42" i="1" l="1"/>
  <c r="F40" i="1"/>
  <c r="F39" i="1"/>
  <c r="F49" i="1"/>
  <c r="F53" i="1"/>
  <c r="F36" i="1"/>
  <c r="F29" i="1"/>
  <c r="F52" i="1" l="1"/>
  <c r="F50" i="1"/>
  <c r="F47" i="1"/>
  <c r="F46" i="1"/>
  <c r="F45" i="1"/>
  <c r="F44" i="1"/>
  <c r="F43" i="1"/>
  <c r="F35" i="1"/>
  <c r="F34" i="1"/>
  <c r="F30" i="1"/>
  <c r="F28" i="1"/>
  <c r="F27" i="1"/>
  <c r="F26" i="1"/>
  <c r="F25" i="1"/>
  <c r="F22" i="1" l="1"/>
  <c r="F21" i="1"/>
  <c r="F20" i="1"/>
  <c r="F19" i="1"/>
  <c r="F18" i="1"/>
  <c r="F17" i="1"/>
  <c r="F16" i="1"/>
  <c r="F14" i="1"/>
  <c r="F13" i="1"/>
  <c r="F11" i="1"/>
  <c r="E15" i="1"/>
  <c r="F15" i="1" s="1"/>
  <c r="E12" i="1"/>
  <c r="F12" i="1" l="1"/>
  <c r="F55" i="1" s="1"/>
  <c r="H55" i="1" s="1"/>
  <c r="H34" i="1"/>
  <c r="F59" i="1" l="1"/>
  <c r="E61" i="1"/>
</calcChain>
</file>

<file path=xl/comments1.xml><?xml version="1.0" encoding="utf-8"?>
<comments xmlns="http://schemas.openxmlformats.org/spreadsheetml/2006/main">
  <authors>
    <author>Автор</author>
  </authors>
  <commentList>
    <comment ref="H1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Директор и бухгалтер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2633,33 зп директора + Соц.нач.795,27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1000
 ЭФКО+зп инж.480+нач.144,96</t>
        </r>
      </text>
    </comment>
    <comment ref="E2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2633,33зп дир.+795,27 отч.+1000эфко+500зп раб.+151 отч.зп раб.</t>
        </r>
      </text>
    </comment>
    <comment ref="E3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800 зп раб+есн 241,6 + лампа светодидн.1000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зп вахт.с есн 13565,1 +1500 замена видеокамеры</t>
        </r>
      </text>
    </comment>
    <comment ref="E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ЗП с ЕСН дворн. + 833 ма-лы</t>
        </r>
      </text>
    </comment>
    <comment ref="E3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Дворник + по дог.ГПХ 7000+1911(ЕСН)</t>
        </r>
      </text>
    </comment>
    <comment ref="E4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ст-ть работы 1 ч дворника с есн</t>
        </r>
      </text>
    </comment>
  </commentList>
</comments>
</file>

<file path=xl/sharedStrings.xml><?xml version="1.0" encoding="utf-8"?>
<sst xmlns="http://schemas.openxmlformats.org/spreadsheetml/2006/main" count="141" uniqueCount="97">
  <si>
    <t>Управление домом</t>
  </si>
  <si>
    <t xml:space="preserve">Аварийно- диспетчерское обслуживание </t>
  </si>
  <si>
    <t>ИТОГО:</t>
  </si>
  <si>
    <t xml:space="preserve">      Отчисления на социальные нужды (ПФР,ФСС)</t>
  </si>
  <si>
    <t xml:space="preserve">Услуги по санитарному содержанию и благоустройству МКД        </t>
  </si>
  <si>
    <t>№</t>
  </si>
  <si>
    <t xml:space="preserve"> Оплата связи</t>
  </si>
  <si>
    <t xml:space="preserve"> Канцтовары</t>
  </si>
  <si>
    <t>Ежегодное подключение к эл.документообороту (ГИС)</t>
  </si>
  <si>
    <t xml:space="preserve">общедомового инженерного оборуд-я и коммуникаций </t>
  </si>
  <si>
    <t>Поверка общедомового прибора учета воды.</t>
  </si>
  <si>
    <r>
      <t xml:space="preserve"> </t>
    </r>
    <r>
      <rPr>
        <sz val="8"/>
        <color theme="1"/>
        <rFont val="Times New Roman"/>
        <family val="1"/>
        <charset val="204"/>
      </rPr>
      <t>Обслуживание домофонов</t>
    </r>
  </si>
  <si>
    <t>Ликвидация аварийных ситуаций</t>
  </si>
  <si>
    <t>Услуги спецтехники(трактор, ассмашина )</t>
  </si>
  <si>
    <r>
      <rPr>
        <b/>
        <sz val="7"/>
        <color theme="1"/>
        <rFont val="Times New Roman"/>
        <family val="1"/>
        <charset val="204"/>
      </rPr>
      <t xml:space="preserve">  </t>
    </r>
    <r>
      <rPr>
        <sz val="8"/>
        <color theme="1"/>
        <rFont val="Times New Roman"/>
        <family val="1"/>
        <charset val="204"/>
      </rPr>
      <t>Организация эксплуатации многоквартирного дома  :</t>
    </r>
  </si>
  <si>
    <r>
      <t xml:space="preserve"> </t>
    </r>
    <r>
      <rPr>
        <sz val="8"/>
        <color theme="1"/>
        <rFont val="Times New Roman"/>
        <family val="1"/>
        <charset val="204"/>
      </rPr>
      <t xml:space="preserve">Оплата  налогов </t>
    </r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</si>
  <si>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ГСМ</t>
    </r>
  </si>
  <si>
    <t xml:space="preserve"> Хоз, нужды  и инвентарь , материалы</t>
  </si>
  <si>
    <t xml:space="preserve">Утверждено
   приказом Министерства строительства
и жилищно-коммунального хозяйства
Российской Федерации
от "__" __________ 2015 г. № _____
</t>
  </si>
  <si>
    <t xml:space="preserve">1.  Исполнителем предъявлены к приемке следующие, оказанные на основании
договора управления многоквартирным домом (далее - "Договор") услуги и   выполненные работы по содержанию и текущему ремонту общего имущества в многоквартирном доме № 88, расположенном по адресу: г. Алексеевка Белгородской области, ул. Толстого:
</t>
  </si>
  <si>
    <t>Периодичность/количественный показатель выполненной работы (оказанной услуги)</t>
  </si>
  <si>
    <t>Единица измерения работы (услуги)</t>
  </si>
  <si>
    <t>Организация эксплуатации МКД, управление персоналом, заключение договоров с ресурсоснабжающими организациями, взаимодействие с собственниками жилья, органами власти</t>
  </si>
  <si>
    <t>Обеспечение бухгалтерского и налогового учета, сдача отчетности. Ведение лицевых счетов потребителей, расчет размера платы за СОИ и коммунальные услуги.</t>
  </si>
  <si>
    <t>Ежемесячное заполнение необходимой информации в ГИС ЖКХ , бюджетирование, составление  отчетов по ЖКХ для гос.сайтов, органов управления и Департамента ЖКХ</t>
  </si>
  <si>
    <t>месяц</t>
  </si>
  <si>
    <t>Ежемесячно</t>
  </si>
  <si>
    <r>
      <t xml:space="preserve"> </t>
    </r>
    <r>
      <rPr>
        <sz val="8"/>
        <color theme="1"/>
        <rFont val="Times New Roman"/>
        <family val="1"/>
        <charset val="204"/>
      </rPr>
      <t>Обслуживание теплового счетчика (ООО "Проектмонтажсервис")</t>
    </r>
  </si>
  <si>
    <t>1 раз в год</t>
  </si>
  <si>
    <t>ежегодно</t>
  </si>
  <si>
    <t>Стоимость выполненной работы (оказанной услуги) итого, в рублях</t>
  </si>
  <si>
    <t>3 раза в месяц</t>
  </si>
  <si>
    <t>руб.</t>
  </si>
  <si>
    <t>Проведение ТО и текущий ремонт сетей электроснабжения</t>
  </si>
  <si>
    <t>1 раз в месяц</t>
  </si>
  <si>
    <t>Осмотр конструктивных элементов ЖД (фундамент,стены,крыша,окна,двери), инженерного оборудования и коммуникаций</t>
  </si>
  <si>
    <t>круглосуточно</t>
  </si>
  <si>
    <t>Аренда земельного участка (парковка)</t>
  </si>
  <si>
    <t>квартиры</t>
  </si>
  <si>
    <t>По мере необходимости</t>
  </si>
  <si>
    <t>год</t>
  </si>
  <si>
    <t>Аварийно-диспетчерское обслуживание дома (вахтеры, рабочий по дому)</t>
  </si>
  <si>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Вода  ОДН</t>
    </r>
  </si>
  <si>
    <t>Электроснабжение ОДН</t>
  </si>
  <si>
    <t>кВт/час</t>
  </si>
  <si>
    <t xml:space="preserve">Дератизация    </t>
  </si>
  <si>
    <r>
      <rPr>
        <sz val="8"/>
        <color theme="1"/>
        <rFont val="Times New Roman"/>
        <family val="1"/>
        <charset val="204"/>
      </rPr>
      <t xml:space="preserve">Дезинсекция    </t>
    </r>
    <r>
      <rPr>
        <b/>
        <sz val="8"/>
        <color theme="1"/>
        <rFont val="Times New Roman"/>
        <family val="1"/>
        <charset val="204"/>
      </rPr>
      <t xml:space="preserve">  </t>
    </r>
  </si>
  <si>
    <r>
      <t xml:space="preserve"> </t>
    </r>
    <r>
      <rPr>
        <sz val="8"/>
        <color theme="1"/>
        <rFont val="Times New Roman"/>
        <family val="1"/>
        <charset val="204"/>
      </rPr>
      <t>Осмотр и техническое обслуживание, ремонт системы ХВС, ГВС, водоотведения и отопления</t>
    </r>
  </si>
  <si>
    <t>Программное обеспечение, обслуживание сервисной техники</t>
  </si>
  <si>
    <t>м 3</t>
  </si>
  <si>
    <t>час</t>
  </si>
  <si>
    <t>Сухая и влажная уборка подъездов</t>
  </si>
  <si>
    <t>8 раз в месяц</t>
  </si>
  <si>
    <t>Уборка крыльца и площадки перед входом в подъезд. Очистка от снега и наледи всей придомовой территории.</t>
  </si>
  <si>
    <t>Обметание пыли с потолков</t>
  </si>
  <si>
    <t>Отпущено коммунальных ресурсов:</t>
  </si>
  <si>
    <t xml:space="preserve">    3.  Работы (услуги) выполнены (оказаны) полностью, в установленные</t>
  </si>
  <si>
    <t>сроки, с надлежащим качеством.</t>
  </si>
  <si>
    <t xml:space="preserve">    4.  Претензий по выполнению условий Договора Стороны друг к другу не</t>
  </si>
  <si>
    <t>имеют.</t>
  </si>
  <si>
    <t xml:space="preserve">    Настоящий   Акт   составлен   в 2-х экземплярах, имеющих одинаковую</t>
  </si>
  <si>
    <t>юридическую силу, по одному для каждой из Сторон</t>
  </si>
  <si>
    <t xml:space="preserve">                              Подписи Сторон:</t>
  </si>
  <si>
    <t xml:space="preserve">                         (должность, ФИО)                    (подпись)</t>
  </si>
  <si>
    <t>Примечания:</t>
  </si>
  <si>
    <t>&lt;1&gt; В соответствии с пунктом 4 части 8 статьи 161.1 Жилищного кодекса Российской Федерации (Собрание законодательства Российской Федерации, 2005, № 1, ст. 14; 2011, № 23, ст. 3263; 2014, № 30, ст. 4264; 2015, № 27, ст. 3967) председатель совета многоквартирного дома подписывает в том числе акты приемки оказанных услуг и (или) выполненных работ по содержанию и текущему ремонту общего имущества в многоквартирном доме.</t>
  </si>
  <si>
    <t>&lt;2&gt; Минимальный перечень услуг и работ, необходимых для обеспечения надлежащего содержания общего имущества в многоквартирном доме, утвержден постановлением Правительства Российской Федерации от 3 апреля 2013 г. № 290.</t>
  </si>
  <si>
    <t>&lt;3&gt; Стоимость за единицу выполненной работы (оказанной услуги) по договору управления многоквартирным домом или договору оказания услуг по содержанию и (или) выполнению работ по ремонту общего имущества в многоквартирном доме.</t>
  </si>
  <si>
    <t>&lt;4&gt; Сметная стоимость за единицу выполненной работы по договору подряда по выполнению работ по ремонту общего имущества в многоквартирном доме.</t>
  </si>
  <si>
    <t xml:space="preserve">выполнено работ (оказано услуг) на общую сумму  </t>
  </si>
  <si>
    <t xml:space="preserve">рублей </t>
  </si>
  <si>
    <t>Исполнитель - директор ООО "Дом-Сервис"   __________ Кузнецова О.Я.</t>
  </si>
  <si>
    <t>Заказчик -   Председатель Совета дома   _____________ Тятых В.В.</t>
  </si>
  <si>
    <t>Наименование вида работы (услуги) (2)</t>
  </si>
  <si>
    <t>Стоимость (3)/сметная стоимость (4) выполненной работы (оказанной услуги) за единицу</t>
  </si>
  <si>
    <t>Обучение и повышение квалификации ИТР</t>
  </si>
  <si>
    <r>
      <rPr>
        <b/>
        <sz val="12"/>
        <color theme="1"/>
        <rFont val="Times New Roman"/>
        <family val="1"/>
        <charset val="204"/>
      </rPr>
      <t xml:space="preserve">Собственники   помещений   в многоквартирном доме, расположенном по адресу:      
Белгородская область ,г. Алексеевка, ул. Толстого, д.88, 
именуемые в дальнейшем "Заказчик", в лице     </t>
    </r>
    <r>
      <rPr>
        <b/>
        <u/>
        <sz val="12"/>
        <color theme="1"/>
        <rFont val="Times New Roman"/>
        <family val="1"/>
        <charset val="204"/>
      </rPr>
      <t>Тятых В.В., председателя Совета многоквартирного дома</t>
    </r>
    <r>
      <rPr>
        <b/>
        <sz val="12"/>
        <color theme="1"/>
        <rFont val="Times New Roman"/>
        <family val="1"/>
        <charset val="204"/>
      </rPr>
      <t xml:space="preserve">,
являющегося   собственником    квартиры   №  40 , находящейся   в
данном   многоквартирном  доме, действующего на основании  решения общего собрания собственников №2 от 03 ноября 2016г. , с одной стороны,
  </t>
    </r>
    <r>
      <rPr>
        <b/>
        <sz val="6"/>
        <color theme="1"/>
        <rFont val="Times New Roman"/>
        <family val="1"/>
        <charset val="204"/>
      </rPr>
      <t xml:space="preserve"> (указывается решение общего собрания собственников помещений в многоквартирном доме либо доверенность, дата, номер)</t>
    </r>
    <r>
      <rPr>
        <b/>
        <sz val="12"/>
        <color theme="1"/>
        <rFont val="Times New Roman"/>
        <family val="1"/>
        <charset val="204"/>
      </rPr>
      <t xml:space="preserve">
и      </t>
    </r>
    <r>
      <rPr>
        <b/>
        <u/>
        <sz val="12"/>
        <color theme="1"/>
        <rFont val="Times New Roman"/>
        <family val="1"/>
        <charset val="204"/>
      </rPr>
      <t xml:space="preserve"> ООО «Дом-Сервис»</t>
    </r>
    <r>
      <rPr>
        <b/>
        <sz val="12"/>
        <color theme="1"/>
        <rFont val="Times New Roman"/>
        <family val="1"/>
        <charset val="204"/>
      </rPr>
      <t>,</t>
    </r>
    <r>
      <rPr>
        <b/>
        <sz val="9"/>
        <color theme="1"/>
        <rFont val="Times New Roman"/>
        <family val="1"/>
        <charset val="204"/>
      </rPr>
      <t xml:space="preserve">
 </t>
    </r>
    <r>
      <rPr>
        <b/>
        <sz val="6"/>
        <color theme="1"/>
        <rFont val="Times New Roman"/>
        <family val="1"/>
        <charset val="204"/>
      </rPr>
      <t xml:space="preserve">  (указывается лицо, оказывающее работы (услуги) по содержанию и ремонту общего имущества в многоквартирном доме)</t>
    </r>
    <r>
      <rPr>
        <b/>
        <sz val="9"/>
        <color theme="1"/>
        <rFont val="Times New Roman"/>
        <family val="1"/>
        <charset val="204"/>
      </rPr>
      <t xml:space="preserve">
</t>
    </r>
    <r>
      <rPr>
        <b/>
        <sz val="12"/>
        <color theme="1"/>
        <rFont val="Times New Roman"/>
        <family val="1"/>
        <charset val="204"/>
      </rPr>
      <t>Именуемое  в дальнейшем "Исполнитель", в лице  директора Кузнецовой О.Я.,
действующего на основании   Устава , с другой стороны, совместно именуемые "Стороны", составили настоящий Акт о нижеследующем:</t>
    </r>
    <r>
      <rPr>
        <b/>
        <sz val="9"/>
        <color theme="1"/>
        <rFont val="Times New Roman"/>
        <family val="1"/>
        <charset val="204"/>
      </rPr>
      <t xml:space="preserve">
</t>
    </r>
  </si>
  <si>
    <t>5 раз в неделю</t>
  </si>
  <si>
    <t>приемки оказанных услуг и (или) выполненных работ по содержанию и текущему ремонту общего имущества в многоквартирном доме</t>
  </si>
  <si>
    <t>Содержание и обслуживание конструктивных элементов ,</t>
  </si>
  <si>
    <t>Очистка от мусора урн. Промывка. Уборка контейнерной площадки. Дезинфекция контейнеров.</t>
  </si>
  <si>
    <t>Влажная протирка подоконников, перил, шкафов электросчетчиков и слаботочных устройств, почтовых ящиков, дверных коробок, полотен дверей, доводчиков</t>
  </si>
  <si>
    <t>Банковское обслуживание расчетного счета</t>
  </si>
  <si>
    <t>Аварийно-диспетчерское обслуживание ВДГО</t>
  </si>
  <si>
    <t>Водоснабжение ОДН</t>
  </si>
  <si>
    <t>Обработка придомовой территории реагентом антигололедным</t>
  </si>
  <si>
    <t>часы</t>
  </si>
  <si>
    <t>Текущий ремонт (замена ламп, материалы и зп раб.)</t>
  </si>
  <si>
    <t>АКТ № 02</t>
  </si>
  <si>
    <t xml:space="preserve">  от    "28" февраля 2019 г.</t>
  </si>
  <si>
    <t>Проверка вентиляции дымвентканалов (БРО ВДПО)</t>
  </si>
  <si>
    <t>4 раза в год</t>
  </si>
  <si>
    <t>Услуги спецтехники (чистка и вывоз снега)</t>
  </si>
  <si>
    <t xml:space="preserve">    2.  Всего за период с "01" февраля  2019  г. по "28 " февраля  2019 г.</t>
  </si>
  <si>
    <t>Каждый день</t>
  </si>
  <si>
    <t>20 раз в месяц/1 раз в месяц</t>
  </si>
  <si>
    <t xml:space="preserve"> (Сто двадцать три тысячи семьсот двенадцать рублей 11 коп.)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</si>
</sst>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theme="1"/>
      <name val="Calibri"/>
      <family val="2"/>
      <scheme val="minor"/>
    </font>
    <font>
      <b/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7"/>
      <color theme="1"/>
      <name val="Calibri"/>
      <family val="2"/>
      <charset val="204"/>
      <scheme val="minor"/>
    </font>
    <font>
      <b/>
      <sz val="7"/>
      <color theme="1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49" fontId="6" fillId="0" borderId="4" xfId="0" applyNumberFormat="1" applyFont="1" applyBorder="1"/>
    <xf numFmtId="49" fontId="6" fillId="0" borderId="3" xfId="0" applyNumberFormat="1" applyFont="1" applyBorder="1"/>
    <xf numFmtId="0" fontId="3" fillId="2" borderId="6" xfId="0" applyFont="1" applyFill="1" applyBorder="1"/>
    <xf numFmtId="0" fontId="4" fillId="2" borderId="6" xfId="0" applyFont="1" applyFill="1" applyBorder="1"/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top"/>
    </xf>
    <xf numFmtId="0" fontId="10" fillId="0" borderId="1" xfId="0" applyFont="1" applyBorder="1"/>
    <xf numFmtId="4" fontId="10" fillId="0" borderId="1" xfId="0" applyNumberFormat="1" applyFont="1" applyBorder="1"/>
    <xf numFmtId="0" fontId="10" fillId="0" borderId="3" xfId="0" applyFont="1" applyBorder="1"/>
    <xf numFmtId="4" fontId="10" fillId="0" borderId="3" xfId="0" applyNumberFormat="1" applyFont="1" applyBorder="1"/>
    <xf numFmtId="49" fontId="6" fillId="0" borderId="3" xfId="0" applyNumberFormat="1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49" fontId="6" fillId="0" borderId="10" xfId="0" applyNumberFormat="1" applyFont="1" applyBorder="1" applyAlignment="1">
      <alignment vertical="top"/>
    </xf>
    <xf numFmtId="0" fontId="1" fillId="0" borderId="4" xfId="0" applyFont="1" applyBorder="1" applyAlignment="1">
      <alignment vertical="top" wrapText="1"/>
    </xf>
    <xf numFmtId="0" fontId="0" fillId="0" borderId="0" xfId="0" applyFont="1" applyFill="1"/>
    <xf numFmtId="49" fontId="5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6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0" xfId="0" applyFont="1"/>
    <xf numFmtId="4" fontId="15" fillId="0" borderId="0" xfId="0" applyNumberFormat="1" applyFont="1"/>
    <xf numFmtId="4" fontId="16" fillId="0" borderId="0" xfId="0" applyNumberFormat="1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/>
    </xf>
    <xf numFmtId="4" fontId="19" fillId="0" borderId="11" xfId="0" applyNumberFormat="1" applyFont="1" applyBorder="1"/>
    <xf numFmtId="0" fontId="2" fillId="0" borderId="5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0" fillId="0" borderId="6" xfId="0" applyFont="1" applyBorder="1" applyAlignment="1">
      <alignment horizontal="center" vertical="top" wrapText="1"/>
    </xf>
    <xf numFmtId="0" fontId="20" fillId="0" borderId="7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/>
    </xf>
    <xf numFmtId="4" fontId="15" fillId="0" borderId="1" xfId="0" applyNumberFormat="1" applyFont="1" applyBorder="1" applyAlignment="1">
      <alignment vertical="top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Font="1"/>
    <xf numFmtId="0" fontId="1" fillId="0" borderId="4" xfId="0" applyFont="1" applyBorder="1" applyAlignment="1">
      <alignment horizontal="left" vertical="top"/>
    </xf>
    <xf numFmtId="0" fontId="15" fillId="0" borderId="4" xfId="0" applyFont="1" applyBorder="1" applyAlignment="1">
      <alignment wrapText="1"/>
    </xf>
    <xf numFmtId="0" fontId="15" fillId="0" borderId="4" xfId="0" applyFont="1" applyBorder="1"/>
    <xf numFmtId="4" fontId="15" fillId="0" borderId="4" xfId="0" applyNumberFormat="1" applyFont="1" applyBorder="1"/>
    <xf numFmtId="0" fontId="15" fillId="0" borderId="3" xfId="0" applyFont="1" applyBorder="1" applyAlignment="1">
      <alignment wrapText="1"/>
    </xf>
    <xf numFmtId="0" fontId="15" fillId="0" borderId="3" xfId="0" applyFont="1" applyBorder="1"/>
    <xf numFmtId="4" fontId="15" fillId="0" borderId="3" xfId="0" applyNumberFormat="1" applyFont="1" applyBorder="1"/>
    <xf numFmtId="0" fontId="3" fillId="2" borderId="12" xfId="0" applyFont="1" applyFill="1" applyBorder="1" applyAlignment="1">
      <alignment vertical="top"/>
    </xf>
    <xf numFmtId="0" fontId="15" fillId="0" borderId="12" xfId="0" applyFont="1" applyBorder="1" applyAlignment="1">
      <alignment wrapText="1"/>
    </xf>
    <xf numFmtId="0" fontId="15" fillId="0" borderId="12" xfId="0" applyFont="1" applyBorder="1"/>
    <xf numFmtId="4" fontId="15" fillId="0" borderId="12" xfId="0" applyNumberFormat="1" applyFont="1" applyBorder="1"/>
    <xf numFmtId="4" fontId="15" fillId="0" borderId="13" xfId="0" applyNumberFormat="1" applyFont="1" applyBorder="1"/>
    <xf numFmtId="0" fontId="3" fillId="2" borderId="11" xfId="0" applyFont="1" applyFill="1" applyBorder="1" applyAlignment="1">
      <alignment vertical="top"/>
    </xf>
    <xf numFmtId="0" fontId="15" fillId="0" borderId="11" xfId="0" applyFont="1" applyBorder="1" applyAlignment="1">
      <alignment wrapText="1"/>
    </xf>
    <xf numFmtId="0" fontId="15" fillId="0" borderId="11" xfId="0" applyFont="1" applyBorder="1"/>
    <xf numFmtId="4" fontId="15" fillId="0" borderId="11" xfId="0" applyNumberFormat="1" applyFont="1" applyBorder="1"/>
    <xf numFmtId="4" fontId="15" fillId="0" borderId="14" xfId="0" applyNumberFormat="1" applyFont="1" applyBorder="1"/>
    <xf numFmtId="49" fontId="4" fillId="2" borderId="4" xfId="0" applyNumberFormat="1" applyFont="1" applyFill="1" applyBorder="1"/>
    <xf numFmtId="49" fontId="5" fillId="2" borderId="3" xfId="0" applyNumberFormat="1" applyFont="1" applyFill="1" applyBorder="1"/>
    <xf numFmtId="49" fontId="4" fillId="2" borderId="9" xfId="0" applyNumberFormat="1" applyFont="1" applyFill="1" applyBorder="1" applyAlignment="1">
      <alignment vertical="top"/>
    </xf>
    <xf numFmtId="0" fontId="15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/>
    </xf>
    <xf numFmtId="4" fontId="15" fillId="0" borderId="4" xfId="0" applyNumberFormat="1" applyFont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15" fillId="0" borderId="16" xfId="0" applyFont="1" applyBorder="1" applyAlignment="1">
      <alignment wrapText="1"/>
    </xf>
    <xf numFmtId="0" fontId="15" fillId="0" borderId="16" xfId="0" applyFont="1" applyBorder="1"/>
    <xf numFmtId="4" fontId="15" fillId="0" borderId="16" xfId="0" applyNumberFormat="1" applyFont="1" applyBorder="1"/>
    <xf numFmtId="4" fontId="15" fillId="0" borderId="8" xfId="0" applyNumberFormat="1" applyFont="1" applyBorder="1"/>
    <xf numFmtId="49" fontId="4" fillId="2" borderId="17" xfId="0" applyNumberFormat="1" applyFont="1" applyFill="1" applyBorder="1" applyAlignment="1">
      <alignment vertical="top"/>
    </xf>
    <xf numFmtId="0" fontId="7" fillId="0" borderId="3" xfId="0" applyFont="1" applyFill="1" applyBorder="1" applyAlignment="1">
      <alignment vertical="top" wrapText="1"/>
    </xf>
    <xf numFmtId="0" fontId="3" fillId="2" borderId="15" xfId="0" applyFont="1" applyFill="1" applyBorder="1" applyAlignment="1">
      <alignment vertical="top" wrapText="1"/>
    </xf>
    <xf numFmtId="49" fontId="4" fillId="2" borderId="18" xfId="0" applyNumberFormat="1" applyFont="1" applyFill="1" applyBorder="1" applyAlignment="1">
      <alignment vertical="top"/>
    </xf>
    <xf numFmtId="49" fontId="5" fillId="2" borderId="19" xfId="0" applyNumberFormat="1" applyFont="1" applyFill="1" applyBorder="1"/>
    <xf numFmtId="0" fontId="5" fillId="2" borderId="15" xfId="0" applyFont="1" applyFill="1" applyBorder="1"/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top"/>
    </xf>
    <xf numFmtId="0" fontId="15" fillId="0" borderId="3" xfId="0" applyFont="1" applyBorder="1" applyAlignment="1">
      <alignment vertical="top" wrapText="1"/>
    </xf>
    <xf numFmtId="0" fontId="15" fillId="0" borderId="3" xfId="0" applyFont="1" applyBorder="1" applyAlignment="1">
      <alignment vertical="top"/>
    </xf>
    <xf numFmtId="4" fontId="15" fillId="0" borderId="3" xfId="0" applyNumberFormat="1" applyFont="1" applyBorder="1" applyAlignment="1">
      <alignment vertical="top"/>
    </xf>
    <xf numFmtId="0" fontId="15" fillId="0" borderId="4" xfId="0" applyFont="1" applyBorder="1" applyAlignment="1">
      <alignment horizontal="left" vertical="top"/>
    </xf>
    <xf numFmtId="0" fontId="15" fillId="0" borderId="3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/>
    </xf>
    <xf numFmtId="4" fontId="15" fillId="0" borderId="3" xfId="0" applyNumberFormat="1" applyFont="1" applyFill="1" applyBorder="1" applyAlignment="1">
      <alignment vertical="top"/>
    </xf>
    <xf numFmtId="0" fontId="15" fillId="0" borderId="1" xfId="0" applyFont="1" applyFill="1" applyBorder="1" applyAlignment="1">
      <alignment vertical="top"/>
    </xf>
    <xf numFmtId="4" fontId="15" fillId="0" borderId="1" xfId="0" applyNumberFormat="1" applyFont="1" applyFill="1" applyBorder="1" applyAlignment="1">
      <alignment vertical="top"/>
    </xf>
    <xf numFmtId="0" fontId="2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4" fontId="0" fillId="0" borderId="0" xfId="0" applyNumberFormat="1"/>
    <xf numFmtId="0" fontId="0" fillId="0" borderId="0" xfId="0" applyAlignment="1">
      <alignment horizontal="right"/>
    </xf>
    <xf numFmtId="0" fontId="5" fillId="0" borderId="0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 wrapText="1"/>
    </xf>
    <xf numFmtId="0" fontId="3" fillId="0" borderId="0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4" fontId="15" fillId="3" borderId="1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2"/>
  <sheetViews>
    <sheetView tabSelected="1" zoomScaleNormal="100" workbookViewId="0">
      <selection activeCell="N24" sqref="N24"/>
    </sheetView>
  </sheetViews>
  <sheetFormatPr defaultRowHeight="15" x14ac:dyDescent="0.25"/>
  <cols>
    <col min="1" max="1" width="3.42578125" customWidth="1"/>
    <col min="2" max="2" width="37.28515625" customWidth="1"/>
    <col min="3" max="3" width="11.7109375" customWidth="1"/>
    <col min="4" max="4" width="7.140625" customWidth="1"/>
    <col min="5" max="5" width="8.42578125" customWidth="1"/>
    <col min="6" max="6" width="8.7109375" customWidth="1"/>
    <col min="7" max="7" width="11.5703125" customWidth="1"/>
    <col min="8" max="8" width="10.5703125" customWidth="1"/>
    <col min="9" max="9" width="9.7109375" customWidth="1"/>
    <col min="10" max="10" width="14.28515625" customWidth="1"/>
  </cols>
  <sheetData>
    <row r="1" spans="1:8" ht="74.25" customHeight="1" x14ac:dyDescent="0.25">
      <c r="A1" s="5"/>
      <c r="B1" s="7"/>
      <c r="C1" s="6"/>
      <c r="D1" s="6"/>
      <c r="E1" s="101" t="s">
        <v>18</v>
      </c>
      <c r="F1" s="101"/>
    </row>
    <row r="2" spans="1:8" ht="15" customHeight="1" x14ac:dyDescent="0.25">
      <c r="A2" s="5"/>
      <c r="B2" s="102" t="s">
        <v>88</v>
      </c>
      <c r="C2" s="102"/>
      <c r="D2" s="102"/>
      <c r="E2" s="102"/>
      <c r="F2" s="102"/>
    </row>
    <row r="3" spans="1:8" ht="57.75" customHeight="1" x14ac:dyDescent="0.25">
      <c r="A3" s="5"/>
      <c r="B3" s="103" t="s">
        <v>78</v>
      </c>
      <c r="C3" s="103"/>
      <c r="D3" s="103"/>
      <c r="E3" s="103"/>
      <c r="F3" s="103"/>
    </row>
    <row r="4" spans="1:8" ht="18.75" hidden="1" customHeight="1" x14ac:dyDescent="0.25">
      <c r="A4" s="5"/>
      <c r="C4" s="6"/>
      <c r="D4" s="6"/>
    </row>
    <row r="5" spans="1:8" s="47" customFormat="1" ht="30" customHeight="1" x14ac:dyDescent="0.25">
      <c r="A5" s="45"/>
      <c r="B5" s="46"/>
      <c r="C5" s="82" t="s">
        <v>89</v>
      </c>
      <c r="D5" s="45"/>
      <c r="E5" s="45"/>
      <c r="F5" s="45"/>
    </row>
    <row r="6" spans="1:8" ht="281.25" customHeight="1" x14ac:dyDescent="0.25">
      <c r="A6" s="104" t="s">
        <v>76</v>
      </c>
      <c r="B6" s="105"/>
      <c r="C6" s="105"/>
      <c r="D6" s="105"/>
      <c r="E6" s="105"/>
      <c r="F6" s="105"/>
    </row>
    <row r="7" spans="1:8" ht="112.5" customHeight="1" thickBot="1" x14ac:dyDescent="0.3">
      <c r="A7" s="5"/>
      <c r="B7" s="99" t="s">
        <v>19</v>
      </c>
      <c r="C7" s="100"/>
      <c r="D7" s="100"/>
      <c r="E7" s="100"/>
    </row>
    <row r="8" spans="1:8" ht="81" customHeight="1" thickBot="1" x14ac:dyDescent="0.3">
      <c r="A8" s="36" t="s">
        <v>5</v>
      </c>
      <c r="B8" s="37" t="s">
        <v>73</v>
      </c>
      <c r="C8" s="38" t="s">
        <v>20</v>
      </c>
      <c r="D8" s="39" t="s">
        <v>21</v>
      </c>
      <c r="E8" s="40" t="s">
        <v>74</v>
      </c>
      <c r="F8" s="41" t="s">
        <v>30</v>
      </c>
    </row>
    <row r="9" spans="1:8" ht="15.75" thickBot="1" x14ac:dyDescent="0.3">
      <c r="A9" s="4">
        <v>1</v>
      </c>
      <c r="B9" s="3" t="s">
        <v>0</v>
      </c>
      <c r="C9" s="11"/>
      <c r="D9" s="11"/>
      <c r="E9" s="12"/>
      <c r="F9" s="11"/>
    </row>
    <row r="10" spans="1:8" ht="13.5" customHeight="1" x14ac:dyDescent="0.25">
      <c r="A10" s="2"/>
      <c r="B10" s="22" t="s">
        <v>14</v>
      </c>
      <c r="C10" s="9"/>
      <c r="D10" s="9"/>
      <c r="E10" s="10"/>
      <c r="F10" s="9"/>
    </row>
    <row r="11" spans="1:8" ht="61.5" customHeight="1" x14ac:dyDescent="0.25">
      <c r="A11" s="83"/>
      <c r="B11" s="21" t="s">
        <v>22</v>
      </c>
      <c r="C11" s="42" t="s">
        <v>26</v>
      </c>
      <c r="D11" s="43" t="s">
        <v>25</v>
      </c>
      <c r="E11" s="44">
        <v>7434.08</v>
      </c>
      <c r="F11" s="44">
        <f>E11</f>
        <v>7434.08</v>
      </c>
      <c r="H11" s="97"/>
    </row>
    <row r="12" spans="1:8" ht="15.75" customHeight="1" x14ac:dyDescent="0.25">
      <c r="A12" s="83"/>
      <c r="B12" s="23" t="s">
        <v>3</v>
      </c>
      <c r="C12" s="42" t="s">
        <v>26</v>
      </c>
      <c r="D12" s="43" t="s">
        <v>25</v>
      </c>
      <c r="E12" s="44">
        <f>E11*0.302</f>
        <v>2245.0921599999997</v>
      </c>
      <c r="F12" s="44">
        <f t="shared" ref="F12:F52" si="0">E12</f>
        <v>2245.0921599999997</v>
      </c>
    </row>
    <row r="13" spans="1:8" ht="39" customHeight="1" x14ac:dyDescent="0.25">
      <c r="A13" s="8"/>
      <c r="B13" s="21" t="s">
        <v>23</v>
      </c>
      <c r="C13" s="42" t="s">
        <v>26</v>
      </c>
      <c r="D13" s="43" t="s">
        <v>25</v>
      </c>
      <c r="E13" s="44">
        <v>8000</v>
      </c>
      <c r="F13" s="44">
        <f t="shared" si="0"/>
        <v>8000</v>
      </c>
    </row>
    <row r="14" spans="1:8" ht="47.25" customHeight="1" x14ac:dyDescent="0.25">
      <c r="A14" s="8"/>
      <c r="B14" s="21" t="s">
        <v>24</v>
      </c>
      <c r="C14" s="42" t="s">
        <v>26</v>
      </c>
      <c r="D14" s="43" t="s">
        <v>25</v>
      </c>
      <c r="E14" s="44">
        <v>2000</v>
      </c>
      <c r="F14" s="44">
        <f t="shared" si="0"/>
        <v>2000</v>
      </c>
    </row>
    <row r="15" spans="1:8" x14ac:dyDescent="0.25">
      <c r="A15" s="8"/>
      <c r="B15" s="21" t="s">
        <v>3</v>
      </c>
      <c r="C15" s="42" t="s">
        <v>26</v>
      </c>
      <c r="D15" s="43" t="s">
        <v>25</v>
      </c>
      <c r="E15" s="44">
        <f>(E13+E14)*0.302</f>
        <v>3020</v>
      </c>
      <c r="F15" s="44">
        <f t="shared" si="0"/>
        <v>3020</v>
      </c>
    </row>
    <row r="16" spans="1:8" x14ac:dyDescent="0.25">
      <c r="A16" s="8"/>
      <c r="B16" s="21" t="s">
        <v>82</v>
      </c>
      <c r="C16" s="42" t="s">
        <v>26</v>
      </c>
      <c r="D16" s="43" t="s">
        <v>25</v>
      </c>
      <c r="E16" s="106">
        <v>810.2</v>
      </c>
      <c r="F16" s="44">
        <f t="shared" si="0"/>
        <v>810.2</v>
      </c>
    </row>
    <row r="17" spans="1:6" hidden="1" x14ac:dyDescent="0.25">
      <c r="A17" s="8"/>
      <c r="B17" s="94" t="s">
        <v>6</v>
      </c>
      <c r="C17" s="42" t="s">
        <v>26</v>
      </c>
      <c r="D17" s="43" t="s">
        <v>25</v>
      </c>
      <c r="E17" s="44"/>
      <c r="F17" s="44">
        <f t="shared" si="0"/>
        <v>0</v>
      </c>
    </row>
    <row r="18" spans="1:6" hidden="1" x14ac:dyDescent="0.25">
      <c r="A18" s="15"/>
      <c r="B18" s="95" t="s">
        <v>15</v>
      </c>
      <c r="C18" s="42" t="s">
        <v>26</v>
      </c>
      <c r="D18" s="43" t="s">
        <v>25</v>
      </c>
      <c r="E18" s="44"/>
      <c r="F18" s="44">
        <f t="shared" si="0"/>
        <v>0</v>
      </c>
    </row>
    <row r="19" spans="1:6" ht="22.5" customHeight="1" x14ac:dyDescent="0.25">
      <c r="A19" s="8"/>
      <c r="B19" s="94" t="s">
        <v>48</v>
      </c>
      <c r="C19" s="42" t="s">
        <v>26</v>
      </c>
      <c r="D19" s="43" t="s">
        <v>25</v>
      </c>
      <c r="E19" s="106">
        <v>390.49</v>
      </c>
      <c r="F19" s="44">
        <f t="shared" si="0"/>
        <v>390.49</v>
      </c>
    </row>
    <row r="20" spans="1:6" x14ac:dyDescent="0.25">
      <c r="A20" s="13"/>
      <c r="B20" s="96" t="s">
        <v>7</v>
      </c>
      <c r="C20" s="42" t="s">
        <v>26</v>
      </c>
      <c r="D20" s="43" t="s">
        <v>25</v>
      </c>
      <c r="E20" s="106">
        <v>836.47</v>
      </c>
      <c r="F20" s="44">
        <f t="shared" si="0"/>
        <v>836.47</v>
      </c>
    </row>
    <row r="21" spans="1:6" ht="29.25" customHeight="1" x14ac:dyDescent="0.25">
      <c r="A21" s="8"/>
      <c r="B21" s="94" t="s">
        <v>75</v>
      </c>
      <c r="C21" s="42" t="s">
        <v>39</v>
      </c>
      <c r="D21" s="43" t="s">
        <v>25</v>
      </c>
      <c r="E21" s="44">
        <v>0</v>
      </c>
      <c r="F21" s="44">
        <f t="shared" si="0"/>
        <v>0</v>
      </c>
    </row>
    <row r="22" spans="1:6" hidden="1" x14ac:dyDescent="0.25">
      <c r="A22" s="1"/>
      <c r="B22" s="48" t="s">
        <v>8</v>
      </c>
      <c r="C22" s="49" t="s">
        <v>28</v>
      </c>
      <c r="D22" s="50"/>
      <c r="E22" s="51"/>
      <c r="F22" s="51">
        <f t="shared" si="0"/>
        <v>0</v>
      </c>
    </row>
    <row r="23" spans="1:6" x14ac:dyDescent="0.25">
      <c r="A23" s="65">
        <v>2</v>
      </c>
      <c r="B23" s="55" t="s">
        <v>79</v>
      </c>
      <c r="C23" s="56"/>
      <c r="D23" s="57"/>
      <c r="E23" s="58"/>
      <c r="F23" s="59"/>
    </row>
    <row r="24" spans="1:6" x14ac:dyDescent="0.25">
      <c r="A24" s="66"/>
      <c r="B24" s="60" t="s">
        <v>9</v>
      </c>
      <c r="C24" s="61"/>
      <c r="D24" s="62"/>
      <c r="E24" s="63"/>
      <c r="F24" s="64"/>
    </row>
    <row r="25" spans="1:6" ht="37.5" customHeight="1" x14ac:dyDescent="0.25">
      <c r="A25" s="13"/>
      <c r="B25" s="24" t="s">
        <v>35</v>
      </c>
      <c r="C25" s="84" t="s">
        <v>34</v>
      </c>
      <c r="D25" s="85" t="s">
        <v>25</v>
      </c>
      <c r="E25" s="86">
        <v>3428.6</v>
      </c>
      <c r="F25" s="86">
        <f t="shared" si="0"/>
        <v>3428.6</v>
      </c>
    </row>
    <row r="26" spans="1:6" ht="22.5" x14ac:dyDescent="0.25">
      <c r="A26" s="8"/>
      <c r="B26" s="25" t="s">
        <v>33</v>
      </c>
      <c r="C26" s="42" t="s">
        <v>34</v>
      </c>
      <c r="D26" s="43" t="s">
        <v>25</v>
      </c>
      <c r="E26" s="44">
        <v>1624.96</v>
      </c>
      <c r="F26" s="44">
        <f t="shared" si="0"/>
        <v>1624.96</v>
      </c>
    </row>
    <row r="27" spans="1:6" hidden="1" x14ac:dyDescent="0.25">
      <c r="A27" s="8"/>
      <c r="B27" s="21" t="s">
        <v>10</v>
      </c>
      <c r="C27" s="42"/>
      <c r="D27" s="43"/>
      <c r="E27" s="44"/>
      <c r="F27" s="44">
        <f t="shared" si="0"/>
        <v>0</v>
      </c>
    </row>
    <row r="28" spans="1:6" ht="23.25" customHeight="1" x14ac:dyDescent="0.25">
      <c r="A28" s="8"/>
      <c r="B28" s="26" t="s">
        <v>47</v>
      </c>
      <c r="C28" s="42" t="s">
        <v>31</v>
      </c>
      <c r="D28" s="43" t="s">
        <v>32</v>
      </c>
      <c r="E28" s="44">
        <v>5079.6000000000004</v>
      </c>
      <c r="F28" s="44">
        <f t="shared" si="0"/>
        <v>5079.6000000000004</v>
      </c>
    </row>
    <row r="29" spans="1:6" x14ac:dyDescent="0.25">
      <c r="A29" s="8"/>
      <c r="B29" s="26" t="s">
        <v>11</v>
      </c>
      <c r="C29" s="42" t="s">
        <v>26</v>
      </c>
      <c r="D29" s="43" t="s">
        <v>38</v>
      </c>
      <c r="E29" s="44">
        <v>36</v>
      </c>
      <c r="F29" s="44">
        <f>E29*44</f>
        <v>1584</v>
      </c>
    </row>
    <row r="30" spans="1:6" ht="22.5" x14ac:dyDescent="0.25">
      <c r="A30" s="8"/>
      <c r="B30" s="26" t="s">
        <v>27</v>
      </c>
      <c r="C30" s="42" t="s">
        <v>34</v>
      </c>
      <c r="D30" s="43" t="s">
        <v>32</v>
      </c>
      <c r="E30" s="44">
        <v>1500</v>
      </c>
      <c r="F30" s="44">
        <f t="shared" si="0"/>
        <v>1500</v>
      </c>
    </row>
    <row r="31" spans="1:6" ht="22.5" x14ac:dyDescent="0.25">
      <c r="A31" s="8"/>
      <c r="B31" s="17" t="s">
        <v>87</v>
      </c>
      <c r="C31" s="68" t="s">
        <v>39</v>
      </c>
      <c r="D31" s="69" t="s">
        <v>32</v>
      </c>
      <c r="E31" s="70">
        <v>2041.6</v>
      </c>
      <c r="F31" s="70">
        <f t="shared" ref="F31" si="1">E31</f>
        <v>2041.6</v>
      </c>
    </row>
    <row r="32" spans="1:6" ht="27" customHeight="1" thickBot="1" x14ac:dyDescent="0.3">
      <c r="A32" s="8"/>
      <c r="B32" s="17" t="s">
        <v>90</v>
      </c>
      <c r="C32" s="68" t="s">
        <v>91</v>
      </c>
      <c r="D32" s="69" t="s">
        <v>38</v>
      </c>
      <c r="E32" s="70">
        <v>45</v>
      </c>
      <c r="F32" s="70">
        <v>9240</v>
      </c>
    </row>
    <row r="33" spans="1:9" ht="15.75" thickBot="1" x14ac:dyDescent="0.3">
      <c r="A33" s="67">
        <v>3</v>
      </c>
      <c r="B33" s="71" t="s">
        <v>1</v>
      </c>
      <c r="C33" s="72"/>
      <c r="D33" s="73"/>
      <c r="E33" s="74"/>
      <c r="F33" s="75"/>
    </row>
    <row r="34" spans="1:9" ht="26.25" customHeight="1" x14ac:dyDescent="0.25">
      <c r="A34" s="13"/>
      <c r="B34" s="27" t="s">
        <v>41</v>
      </c>
      <c r="C34" s="84" t="s">
        <v>36</v>
      </c>
      <c r="D34" s="85" t="s">
        <v>32</v>
      </c>
      <c r="E34" s="86">
        <v>15065.1</v>
      </c>
      <c r="F34" s="86">
        <f t="shared" si="0"/>
        <v>15065.1</v>
      </c>
      <c r="H34" s="97">
        <f>E34+E25+E11+E12+E13+E14+E15+E26+E28+F38+F39+F40+F41+F42+F48-2000-1950</f>
        <v>73221.432159999997</v>
      </c>
    </row>
    <row r="35" spans="1:9" hidden="1" x14ac:dyDescent="0.25">
      <c r="A35" s="8"/>
      <c r="B35" s="21" t="s">
        <v>12</v>
      </c>
      <c r="C35" s="42"/>
      <c r="D35" s="43"/>
      <c r="E35" s="44"/>
      <c r="F35" s="44">
        <f t="shared" si="0"/>
        <v>0</v>
      </c>
    </row>
    <row r="36" spans="1:9" ht="15.75" customHeight="1" thickBot="1" x14ac:dyDescent="0.3">
      <c r="A36" s="14"/>
      <c r="B36" s="17" t="s">
        <v>83</v>
      </c>
      <c r="C36" s="68" t="s">
        <v>29</v>
      </c>
      <c r="D36" s="87" t="s">
        <v>40</v>
      </c>
      <c r="E36" s="70">
        <v>0</v>
      </c>
      <c r="F36" s="70">
        <f>E36*2</f>
        <v>0</v>
      </c>
    </row>
    <row r="37" spans="1:9" ht="24" x14ac:dyDescent="0.25">
      <c r="A37" s="76">
        <v>4</v>
      </c>
      <c r="B37" s="78" t="s">
        <v>4</v>
      </c>
      <c r="C37" s="72"/>
      <c r="D37" s="73"/>
      <c r="E37" s="74"/>
      <c r="F37" s="75"/>
      <c r="G37" s="98" t="s">
        <v>86</v>
      </c>
      <c r="H37">
        <v>20</v>
      </c>
      <c r="I37">
        <v>159</v>
      </c>
    </row>
    <row r="38" spans="1:9" s="18" customFormat="1" ht="21.75" customHeight="1" x14ac:dyDescent="0.25">
      <c r="A38" s="19"/>
      <c r="B38" s="77" t="s">
        <v>51</v>
      </c>
      <c r="C38" s="88" t="s">
        <v>77</v>
      </c>
      <c r="D38" s="89" t="s">
        <v>50</v>
      </c>
      <c r="E38" s="92">
        <f>19530/159</f>
        <v>122.83018867924528</v>
      </c>
      <c r="F38" s="90">
        <f>G38*E38+833</f>
        <v>6237.5283018867922</v>
      </c>
      <c r="G38" s="18">
        <v>44</v>
      </c>
    </row>
    <row r="39" spans="1:9" s="18" customFormat="1" ht="51.75" customHeight="1" x14ac:dyDescent="0.25">
      <c r="A39" s="19"/>
      <c r="B39" s="20" t="s">
        <v>81</v>
      </c>
      <c r="C39" s="29" t="s">
        <v>52</v>
      </c>
      <c r="D39" s="91" t="s">
        <v>50</v>
      </c>
      <c r="E39" s="92">
        <f>E38</f>
        <v>122.83018867924528</v>
      </c>
      <c r="F39" s="92">
        <f>G39*E38</f>
        <v>491.32075471698113</v>
      </c>
      <c r="G39" s="18">
        <v>4</v>
      </c>
    </row>
    <row r="40" spans="1:9" s="18" customFormat="1" ht="17.25" customHeight="1" x14ac:dyDescent="0.25">
      <c r="A40" s="19"/>
      <c r="B40" s="20" t="s">
        <v>54</v>
      </c>
      <c r="C40" s="29" t="s">
        <v>34</v>
      </c>
      <c r="D40" s="91" t="s">
        <v>50</v>
      </c>
      <c r="E40" s="92">
        <f>E38</f>
        <v>122.83018867924528</v>
      </c>
      <c r="F40" s="92">
        <f t="shared" ref="F40:F42" si="2">G40*E39</f>
        <v>98.264150943396231</v>
      </c>
      <c r="G40" s="18">
        <v>0.8</v>
      </c>
    </row>
    <row r="41" spans="1:9" s="18" customFormat="1" ht="38.25" customHeight="1" x14ac:dyDescent="0.25">
      <c r="A41" s="19"/>
      <c r="B41" s="20" t="s">
        <v>53</v>
      </c>
      <c r="C41" s="29" t="s">
        <v>94</v>
      </c>
      <c r="D41" s="91" t="s">
        <v>50</v>
      </c>
      <c r="E41" s="92">
        <f>E38</f>
        <v>122.83018867924528</v>
      </c>
      <c r="F41" s="92">
        <f>G41*E40+7000 +1911</f>
        <v>20162.245283018867</v>
      </c>
      <c r="G41" s="18">
        <v>91.6</v>
      </c>
    </row>
    <row r="42" spans="1:9" s="18" customFormat="1" ht="41.25" customHeight="1" x14ac:dyDescent="0.25">
      <c r="A42" s="19"/>
      <c r="B42" s="20" t="s">
        <v>80</v>
      </c>
      <c r="C42" s="29" t="s">
        <v>95</v>
      </c>
      <c r="D42" s="91" t="s">
        <v>50</v>
      </c>
      <c r="E42" s="92">
        <f>E38</f>
        <v>122.83018867924528</v>
      </c>
      <c r="F42" s="92">
        <f t="shared" si="2"/>
        <v>1670.490566037736</v>
      </c>
      <c r="G42" s="18">
        <f>0.8*17</f>
        <v>13.600000000000001</v>
      </c>
    </row>
    <row r="43" spans="1:9" ht="15" hidden="1" customHeight="1" x14ac:dyDescent="0.25">
      <c r="A43" s="8"/>
      <c r="B43" s="21" t="s">
        <v>13</v>
      </c>
      <c r="C43" s="42"/>
      <c r="D43" s="43"/>
      <c r="E43" s="44">
        <v>0</v>
      </c>
      <c r="F43" s="44">
        <f t="shared" si="0"/>
        <v>0</v>
      </c>
    </row>
    <row r="44" spans="1:9" ht="15" hidden="1" customHeight="1" x14ac:dyDescent="0.25">
      <c r="A44" s="8"/>
      <c r="B44" s="21" t="s">
        <v>45</v>
      </c>
      <c r="C44" s="42"/>
      <c r="D44" s="43"/>
      <c r="E44" s="44">
        <v>0</v>
      </c>
      <c r="F44" s="44">
        <f t="shared" si="0"/>
        <v>0</v>
      </c>
    </row>
    <row r="45" spans="1:9" ht="15" hidden="1" customHeight="1" x14ac:dyDescent="0.25">
      <c r="A45" s="8"/>
      <c r="B45" s="26" t="s">
        <v>46</v>
      </c>
      <c r="C45" s="42"/>
      <c r="D45" s="43"/>
      <c r="E45" s="44">
        <v>0</v>
      </c>
      <c r="F45" s="44">
        <f t="shared" si="0"/>
        <v>0</v>
      </c>
    </row>
    <row r="46" spans="1:9" ht="15" hidden="1" customHeight="1" x14ac:dyDescent="0.25">
      <c r="A46" s="8"/>
      <c r="B46" s="21" t="s">
        <v>16</v>
      </c>
      <c r="C46" s="42"/>
      <c r="D46" s="43"/>
      <c r="E46" s="44">
        <v>0</v>
      </c>
      <c r="F46" s="44">
        <f t="shared" si="0"/>
        <v>0</v>
      </c>
    </row>
    <row r="47" spans="1:9" x14ac:dyDescent="0.25">
      <c r="A47" s="15"/>
      <c r="B47" s="17" t="s">
        <v>37</v>
      </c>
      <c r="C47" s="42" t="s">
        <v>26</v>
      </c>
      <c r="D47" s="43" t="s">
        <v>32</v>
      </c>
      <c r="E47" s="44">
        <v>500</v>
      </c>
      <c r="F47" s="44">
        <f t="shared" si="0"/>
        <v>500</v>
      </c>
    </row>
    <row r="48" spans="1:9" ht="28.5" customHeight="1" x14ac:dyDescent="0.25">
      <c r="A48" s="15"/>
      <c r="B48" s="17" t="s">
        <v>85</v>
      </c>
      <c r="C48" s="42" t="s">
        <v>39</v>
      </c>
      <c r="D48" s="43" t="s">
        <v>32</v>
      </c>
      <c r="E48" s="44">
        <f>E38</f>
        <v>122.83018867924528</v>
      </c>
      <c r="F48" s="44">
        <f>E48*G48</f>
        <v>614.15094339622647</v>
      </c>
      <c r="G48">
        <v>5</v>
      </c>
    </row>
    <row r="49" spans="1:9" ht="24" customHeight="1" x14ac:dyDescent="0.25">
      <c r="A49" s="15"/>
      <c r="B49" s="17" t="s">
        <v>92</v>
      </c>
      <c r="C49" s="42" t="s">
        <v>39</v>
      </c>
      <c r="D49" s="43" t="s">
        <v>32</v>
      </c>
      <c r="E49" s="44">
        <v>14598</v>
      </c>
      <c r="F49" s="44">
        <f t="shared" si="0"/>
        <v>14598</v>
      </c>
    </row>
    <row r="50" spans="1:9" ht="15.75" hidden="1" customHeight="1" thickBot="1" x14ac:dyDescent="0.3">
      <c r="A50" s="14"/>
      <c r="B50" s="17" t="s">
        <v>17</v>
      </c>
      <c r="C50" s="49"/>
      <c r="D50" s="50"/>
      <c r="E50" s="51"/>
      <c r="F50" s="51">
        <f t="shared" si="0"/>
        <v>0</v>
      </c>
    </row>
    <row r="51" spans="1:9" ht="15.75" thickBot="1" x14ac:dyDescent="0.3">
      <c r="A51" s="79">
        <v>5</v>
      </c>
      <c r="B51" s="78" t="s">
        <v>55</v>
      </c>
      <c r="C51" s="72"/>
      <c r="D51" s="73"/>
      <c r="E51" s="74"/>
      <c r="F51" s="75"/>
    </row>
    <row r="52" spans="1:9" ht="15" hidden="1" customHeight="1" x14ac:dyDescent="0.25">
      <c r="A52" s="13"/>
      <c r="B52" s="27" t="s">
        <v>42</v>
      </c>
      <c r="C52" s="52"/>
      <c r="D52" s="53"/>
      <c r="E52" s="54"/>
      <c r="F52" s="54">
        <f t="shared" si="0"/>
        <v>0</v>
      </c>
    </row>
    <row r="53" spans="1:9" x14ac:dyDescent="0.25">
      <c r="A53" s="16"/>
      <c r="B53" s="28" t="s">
        <v>43</v>
      </c>
      <c r="C53" s="42" t="s">
        <v>36</v>
      </c>
      <c r="D53" s="43" t="s">
        <v>44</v>
      </c>
      <c r="E53" s="44">
        <v>3.92</v>
      </c>
      <c r="F53" s="44">
        <f>G53*E53</f>
        <v>13045.76</v>
      </c>
      <c r="G53">
        <v>3328</v>
      </c>
    </row>
    <row r="54" spans="1:9" ht="15.75" thickBot="1" x14ac:dyDescent="0.3">
      <c r="A54" s="15"/>
      <c r="B54" s="17" t="s">
        <v>84</v>
      </c>
      <c r="C54" s="68" t="s">
        <v>26</v>
      </c>
      <c r="D54" s="69" t="s">
        <v>49</v>
      </c>
      <c r="E54" s="70">
        <v>71.22</v>
      </c>
      <c r="F54" s="70">
        <v>1994.16</v>
      </c>
      <c r="G54">
        <v>28</v>
      </c>
    </row>
    <row r="55" spans="1:9" ht="15.75" thickBot="1" x14ac:dyDescent="0.3">
      <c r="A55" s="80"/>
      <c r="B55" s="81" t="s">
        <v>2</v>
      </c>
      <c r="C55" s="72"/>
      <c r="D55" s="73"/>
      <c r="E55" s="74"/>
      <c r="F55" s="75">
        <f>SUM(F11:F54)</f>
        <v>123712.11216</v>
      </c>
      <c r="G55">
        <v>103109.01999999999</v>
      </c>
      <c r="H55" s="97">
        <f>G55-F55</f>
        <v>-20603.092160000015</v>
      </c>
      <c r="I55">
        <v>123712.11000000002</v>
      </c>
    </row>
    <row r="56" spans="1:9" x14ac:dyDescent="0.25">
      <c r="C56" s="30"/>
      <c r="D56" s="30"/>
      <c r="E56" s="30"/>
      <c r="F56" s="31"/>
    </row>
    <row r="58" spans="1:9" hidden="1" x14ac:dyDescent="0.25">
      <c r="F58" s="30">
        <v>101382.05</v>
      </c>
    </row>
    <row r="59" spans="1:9" hidden="1" x14ac:dyDescent="0.25">
      <c r="F59" s="32">
        <f>F58-F55</f>
        <v>-22330.062160000001</v>
      </c>
    </row>
    <row r="60" spans="1:9" x14ac:dyDescent="0.25">
      <c r="B60" s="33" t="s">
        <v>93</v>
      </c>
    </row>
    <row r="61" spans="1:9" x14ac:dyDescent="0.25">
      <c r="B61" s="33" t="s">
        <v>69</v>
      </c>
      <c r="E61" s="35">
        <f>F55</f>
        <v>123712.11216</v>
      </c>
      <c r="F61" s="34" t="s">
        <v>70</v>
      </c>
    </row>
    <row r="62" spans="1:9" x14ac:dyDescent="0.25">
      <c r="B62" s="33" t="s">
        <v>96</v>
      </c>
    </row>
    <row r="63" spans="1:9" x14ac:dyDescent="0.25">
      <c r="B63" s="33" t="s">
        <v>56</v>
      </c>
    </row>
    <row r="64" spans="1:9" x14ac:dyDescent="0.25">
      <c r="B64" s="33" t="s">
        <v>57</v>
      </c>
    </row>
    <row r="65" spans="2:2" x14ac:dyDescent="0.25">
      <c r="B65" s="33" t="s">
        <v>58</v>
      </c>
    </row>
    <row r="66" spans="2:2" x14ac:dyDescent="0.25">
      <c r="B66" s="33" t="s">
        <v>59</v>
      </c>
    </row>
    <row r="67" spans="2:2" x14ac:dyDescent="0.25">
      <c r="B67" s="33" t="s">
        <v>60</v>
      </c>
    </row>
    <row r="68" spans="2:2" x14ac:dyDescent="0.25">
      <c r="B68" s="33" t="s">
        <v>61</v>
      </c>
    </row>
    <row r="69" spans="2:2" x14ac:dyDescent="0.25">
      <c r="B69" s="33"/>
    </row>
    <row r="70" spans="2:2" x14ac:dyDescent="0.25">
      <c r="B70" s="33" t="s">
        <v>62</v>
      </c>
    </row>
    <row r="71" spans="2:2" x14ac:dyDescent="0.25">
      <c r="B71" s="33"/>
    </row>
    <row r="72" spans="2:2" x14ac:dyDescent="0.25">
      <c r="B72" s="33" t="s">
        <v>71</v>
      </c>
    </row>
    <row r="73" spans="2:2" x14ac:dyDescent="0.25">
      <c r="B73" s="33" t="s">
        <v>63</v>
      </c>
    </row>
    <row r="74" spans="2:2" x14ac:dyDescent="0.25">
      <c r="B74" s="33"/>
    </row>
    <row r="75" spans="2:2" x14ac:dyDescent="0.25">
      <c r="B75" s="33" t="s">
        <v>72</v>
      </c>
    </row>
    <row r="76" spans="2:2" x14ac:dyDescent="0.25">
      <c r="B76" s="33" t="s">
        <v>63</v>
      </c>
    </row>
    <row r="77" spans="2:2" x14ac:dyDescent="0.25">
      <c r="B77" s="33"/>
    </row>
    <row r="78" spans="2:2" x14ac:dyDescent="0.25">
      <c r="B78" s="33" t="s">
        <v>64</v>
      </c>
    </row>
    <row r="79" spans="2:2" ht="123.75" x14ac:dyDescent="0.25">
      <c r="B79" s="93" t="s">
        <v>65</v>
      </c>
    </row>
    <row r="80" spans="2:2" ht="67.5" x14ac:dyDescent="0.25">
      <c r="B80" s="93" t="s">
        <v>66</v>
      </c>
    </row>
    <row r="81" spans="2:2" ht="67.5" x14ac:dyDescent="0.25">
      <c r="B81" s="93" t="s">
        <v>67</v>
      </c>
    </row>
    <row r="82" spans="2:2" ht="45" x14ac:dyDescent="0.25">
      <c r="B82" s="93" t="s">
        <v>68</v>
      </c>
    </row>
  </sheetData>
  <mergeCells count="5">
    <mergeCell ref="B7:E7"/>
    <mergeCell ref="E1:F1"/>
    <mergeCell ref="B2:F2"/>
    <mergeCell ref="B3:F3"/>
    <mergeCell ref="A6:F6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2019-05-22T08:52:11Z</dcterms:modified>
</cp:coreProperties>
</file>